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tkaci" reservationPassword="0"/>
  <workbookPr/>
  <bookViews>
    <workbookView xWindow="240" yWindow="120" windowWidth="14940" windowHeight="9225" activeTab="0"/>
  </bookViews>
  <sheets>
    <sheet name="Rekapitulace" sheetId="1" r:id="rId1"/>
    <sheet name="000.1_000.1" sheetId="2" r:id="rId2"/>
    <sheet name="000.2_000.2" sheetId="3" r:id="rId3"/>
    <sheet name="SO 101_101.1" sheetId="4" r:id="rId4"/>
    <sheet name="SO 101_101.2" sheetId="5" r:id="rId5"/>
    <sheet name="SO 136_136.1" sheetId="6" r:id="rId6"/>
    <sheet name="SO 136_136.2" sheetId="7" r:id="rId7"/>
    <sheet name="SO 137_137" sheetId="8" r:id="rId8"/>
    <sheet name="SO 432_432" sheetId="9" r:id="rId9"/>
    <sheet name="SO 433_433" sheetId="10" r:id="rId10"/>
  </sheets>
  <definedNames/>
  <calcPr/>
  <webPublishing/>
</workbook>
</file>

<file path=xl/sharedStrings.xml><?xml version="1.0" encoding="utf-8"?>
<sst xmlns="http://schemas.openxmlformats.org/spreadsheetml/2006/main" count="3176" uniqueCount="628">
  <si>
    <t>Rekapitulace ceny</t>
  </si>
  <si>
    <t>Stavba: 2438 - SOKOLNICE, PŘECHODY ULICE KAŠTANOVÁ, KOBYLNICKÁ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</si>
  <si>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</si>
  <si>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</si>
  <si>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</si>
  <si>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</si>
  <si>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</si>
  <si>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</si>
  <si>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</si>
  <si>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</si>
  <si>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</si>
  <si>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</si>
  <si>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</si>
  <si>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</si>
  <si>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2438</t>
  </si>
  <si>
    <t>SOKOLNICE, PŘECHODY ULICE KAŠTANOVÁ, KOBYLNICKÁ</t>
  </si>
  <si>
    <t>O</t>
  </si>
  <si>
    <t>Objekt:</t>
  </si>
  <si>
    <t>000.1</t>
  </si>
  <si>
    <t>Vedlejší a ostatní náklady - "SUS JMK"</t>
  </si>
  <si>
    <t>O1</t>
  </si>
  <si>
    <t>Rozpočet:</t>
  </si>
  <si>
    <t>0.00</t>
  </si>
  <si>
    <t>15.00</t>
  </si>
  <si>
    <t>21.00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</si>
  <si>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</si>
  <si>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</si>
  <si>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</si>
  <si>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</si>
  <si>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</si>
  <si>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</si>
  <si>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</si>
  <si>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</si>
  <si>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</si>
  <si>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</si>
  <si>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</si>
  <si>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</si>
  <si>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</si>
  <si>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</si>
  <si>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</si>
  <si>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</si>
  <si>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</si>
  <si>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</si>
  <si>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</si>
  <si>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 xml:space="preserve">  000.1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</si>
  <si>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</si>
  <si>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</si>
  <si>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</si>
  <si>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</si>
  <si>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</si>
  <si>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</si>
  <si>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</si>
  <si>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</si>
  <si>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Kompletní dopravně inženýrská opatření po dobu stavby dle zadávací dokumentace a požadavků na provedení a kvalitu dle platných předpisů zahrnující: 
- Přechodné svislé i vodorovné dopravní značení, dopravní zařízení a světelné signály, jejich dodávka, montáž, demontáž, kontrola, údržba, servis, přemisťování, přeznačování a manipulace s nimi 
- vč. projednání s příslušnými orgány 
Vše dle PD.</t>
  </si>
  <si>
    <t>VV</t>
  </si>
  <si>
    <t>celá stavba   1=1.000 [A]</t>
  </si>
  <si>
    <t>TS</t>
  </si>
  <si>
    <t>Položka zahrnuje:  
- veškeré náklady spojené s objednatelem požadovanými zařízeními  
Položka nezahrnuje:  
- x</t>
  </si>
  <si>
    <t>02730</t>
  </si>
  <si>
    <t>POMOC PRÁCE ZŘÍZ NEBO ZAJIŠŤ OCHRANU INŽENÝRSKÝCH SÍTÍ</t>
  </si>
  <si>
    <t>vytýčení a ochrana IS v prostoru staveniště</t>
  </si>
  <si>
    <t>pro celou stavbu   1=1.000 [A]</t>
  </si>
  <si>
    <t>Položka zahrnuje:  
- veškeré náklady spojené s ochranou inženýrských sítí  
Položka nezahrnuje:  
- x</t>
  </si>
  <si>
    <t>02910</t>
  </si>
  <si>
    <t>OSTATNÍ POŽADAVKY - ZEMĚMĚŘIČSKÁ MĚŘENÍ</t>
  </si>
  <si>
    <t>- geodetické zaměření pro projekt RDS z pevné vytyčovací sítě  
- geodetické zpracování DSPS včetně zaměření dle datového předpisu správce objektu 
- veškeré vytyčovací práce</t>
  </si>
  <si>
    <t>Položka zahrnuje:  
- veškeré náklady spojené s objednatelem požadovanými pracemi  
Položka nezahrnuje:  
- x  
Způsob stanovení:  
- pro stanovení orientační investorské ceny určete jednotkovou cenu jako 1% odhadované ceny stavby</t>
  </si>
  <si>
    <t>02944</t>
  </si>
  <si>
    <t>OSTAT POŽADAVKY - DOKUMENTACE SKUTEČ PROVEDENÍ V DIGIT FORMĚ</t>
  </si>
  <si>
    <t>v tištěné i digitální formě</t>
  </si>
  <si>
    <t>Položka zahrnuje:  
- veškeré náklady spojené s objednatelem požadovanými pracemi  
Položka nezahrnuje:  
- x</t>
  </si>
  <si>
    <t>000.2</t>
  </si>
  <si>
    <t>Vedlejší a ostatní náklady - "OBEC"</t>
  </si>
  <si>
    <t xml:space="preserve">  000.2</t>
  </si>
  <si>
    <t>02943</t>
  </si>
  <si>
    <t>OSTATNÍ POŽADAVKY - VYPRACOVÁNÍ RDS</t>
  </si>
  <si>
    <t>včetně RDS, digit. zpracování dat</t>
  </si>
  <si>
    <t>02945-R</t>
  </si>
  <si>
    <t>OSTAT POŽADAVKY - GEOMETRICKÝ PLÁN</t>
  </si>
  <si>
    <t>- kompletní provedení. 
Vše dle PD.</t>
  </si>
  <si>
    <t>komplet   1=1.000 [A]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</si>
  <si>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Položka nezahrnuje:  
- x</t>
  </si>
  <si>
    <t>02950</t>
  </si>
  <si>
    <t>hl</t>
  </si>
  <si>
    <t>OSTATNÍ POŽADAVKY - POSUDKY, KONTROLY, REVIZNÍ ZPRÁVY</t>
  </si>
  <si>
    <t>kontrolní měření osvětlení dle podmínek Stavebního povolení 
- vč. vyhotovení závěrečné zprávy vč. návrhu dodatečných opatření 
- vč. dodatečných prací vyplývajících s výsledků měření viz příloha B</t>
  </si>
  <si>
    <t>SO 101</t>
  </si>
  <si>
    <t>Oprava vozovky sil. II/418 a sil. III/4183</t>
  </si>
  <si>
    <t>101.1</t>
  </si>
  <si>
    <t xml:space="preserve">  101.1</t>
  </si>
  <si>
    <t>014101</t>
  </si>
  <si>
    <t>POPLATKY ZA SKLÁDKU</t>
  </si>
  <si>
    <t>M3</t>
  </si>
  <si>
    <t>přebyteční zemina</t>
  </si>
  <si>
    <t>z pol.č. 12920   13,511m3=13.511 [A] 
z pol.č. 12931   55,0*0,25m3/m=13.750 [B] 
Celkem: A+B=27.261 [C]</t>
  </si>
  <si>
    <t>Položka zahrnuje:  
- veškeré poplatky provozovateli skládky související s uložením odpadu na skládce.  
Položka nezahrnuje:  
- x</t>
  </si>
  <si>
    <t>Zemní práce</t>
  </si>
  <si>
    <t>11372</t>
  </si>
  <si>
    <t>FRÉZOVÁNÍ ZPEVNĚNÝCH PLOCH ASFALTOVÝCH</t>
  </si>
  <si>
    <t>LIKVIDACE V REŽII ZHOTOVITELE 
- vč. složení části odfrézovaného materiálu na mezideponii a následného použití na nezpevněné krajnice viz pol.č. 56963 
- kompletní provedení 
Vše dle PD</t>
  </si>
  <si>
    <t>z příl.č. 1, 2, 3, 4 
(odměřeno elektronicky v ACADu z příl.č. 2) 
stav komce tl. 100 mm   1660,0m2*0,10=166.000 [A]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</si>
  <si>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</si>
  <si>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11372E</t>
  </si>
  <si>
    <t>FRÉZOVÁNÍ ZPEVNĚNÝCH PLOCH ASFALT DROBNÝCH OPRAV A PLOŠ ROZPADŮ DO 500M2</t>
  </si>
  <si>
    <t>LOKÁLNÍ OPRAVY - LIKVIDACE V REŽII ZHOTOVITELE 
- vč. složení části odfrézovaného materiálu na mezideponii a následného použití na nezpevněné krajnice viz pol.č. 56963 
- kompletní provedení 
Vše dle PD. 
POLOŽKA BUDE ČERPÁNA NA ZÁKLADĚ SKUTEČNOSTI ZJIŠTĚNÉ NA STAVBĚ A PO ODSOUHLASENÍ OBJEDNATELEM.</t>
  </si>
  <si>
    <t>množství z pol.č. 5774EI   23,240m3=23.240 [A]</t>
  </si>
  <si>
    <t>113763</t>
  </si>
  <si>
    <t>FRÉZOVÁNÍ DRÁŽKY PRŮŘEZU DO 300MM2 V ASFALTOVÉ VOZOVCE</t>
  </si>
  <si>
    <t>M</t>
  </si>
  <si>
    <t>pro těsnící zálivku 
- vč. likvidace vzniklého odpadu 
Vše dle PD, TP, VL atd.</t>
  </si>
  <si>
    <t>z pol.č. 931323   288,50=288.500 [A]</t>
  </si>
  <si>
    <t>Položka zahrnuje:  
- veškerou manipulaci s vybouranou sutí a s vybouranými hmotami vč. uložení na skládku.  
Položka nezahrnuje:  
- x</t>
  </si>
  <si>
    <t>113765</t>
  </si>
  <si>
    <t>FRÉZOVÁNÍ DRÁŽKY PRŮŘEZU DO 600MM2 V ASFALTOVÉ VOZOVCE</t>
  </si>
  <si>
    <t>z pol.č. 931325   287,0=287.000 [A]</t>
  </si>
  <si>
    <t>12573</t>
  </si>
  <si>
    <t>VYKOPÁVKY ZE ZEMNÍKŮ A SKLÁDEK TŘ. I</t>
  </si>
  <si>
    <t>zemina pro zpětné použití 
- vč. dopravy</t>
  </si>
  <si>
    <t>z pol.č. 173103   5,40m3=5.400 [A] 
(chybějící zemina ponechána na mezideponii v SO 137)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</si>
  <si>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pažení záporového 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</si>
  <si>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7</t>
  </si>
  <si>
    <t>12920</t>
  </si>
  <si>
    <t>ČIŠTĚNÍ KRAJNIC OD NÁNOSU</t>
  </si>
  <si>
    <t>- vč. odvozu a uložení na skládku 
Vše dle PD.</t>
  </si>
  <si>
    <t>z příl.č. 1, 2 
(odměřeno elektronicky v ACADu z příl.č. 2) 
stav. nezpev. krajnice 
š. 0,30m   (13,5+41,0+69,5)*0,30*0,15=5.580 [A] 
š. 0,75m   (65,0+5,5)*0,75*0,15=7.931 [B] 
Celkem: A+B=13.511 [C]</t>
  </si>
  <si>
    <t>Položka zahrnuje:  
- vodorovnou a svislou dopravu, přemístění, přeložení, manipulace s materiálem a uložení na skládku.  
Položka nezahrnuje:  
-  poplatek za skládku, který se vykazuje v položce 0141** (s výjimkou malého množství  materiálu, kde je možné poplatek zahrnout do jednotkové ceny položky – tento fakt musí být uveden v doplňujícím textu k položce)</t>
  </si>
  <si>
    <t>8</t>
  </si>
  <si>
    <t>12931</t>
  </si>
  <si>
    <t>ČIŠTĚNÍ PŘÍKOPŮ OD NÁNOSU DO 0,25M3/M</t>
  </si>
  <si>
    <t>z příl.č. 1, 2 
(odměřeno elektronicky v ACADu z příl.č. 2) 
stav. příkop vlevo    48,5+6,5=55.000 [A]</t>
  </si>
  <si>
    <t>173103</t>
  </si>
  <si>
    <t>ZEMNÍ KRAJNICE A DOSYPÁVKY SE ZHUT DO 100% PS</t>
  </si>
  <si>
    <t>- základní požadavky a výsledné parametry dle ČSN 736133 
Vše dle PD, TP, VL atd.</t>
  </si>
  <si>
    <t>z příl.č. 1, 2, 3, 4 
(odměřeno elektronicky v ACADu z příl.č. 2) 
u vsak. boxů   0,2m2*3,5=0.700 [A] 
podél nové obruby   0,2m2*23,5=4.700 [B] 
Celkem: A+B=5.400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</si>
  <si>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</si>
  <si>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Komunikace</t>
  </si>
  <si>
    <t>56963</t>
  </si>
  <si>
    <t>ZPEVNĚNÍ KRAJNIC Z RECYKLOVANÉHO MATERIÁLU TL DO 150MM</t>
  </si>
  <si>
    <t>M2</t>
  </si>
  <si>
    <t>R-mat 
Vše dle PD, TP, VL atd.</t>
  </si>
  <si>
    <t>z příl.č. 1, 2, 3, 4 
(odměřeno elektronicky v ACADu z příl.č. 2) 
š. 0,30m   (13,5+41,0+69,5)*0,30=37.200 [A] 
š. 0,75m   (65,0+5,5)*0,75=52.875 [B] 
Celkem: A+B=90.075 [C]</t>
  </si>
  <si>
    <t>Položka zahrnuje:  
- dodání recyklátu předepsané kvality a zrnitosti  
- očištění podkladu  
- uložení recyklátu dle předepsaného technologického předpisu, zhutnění vrstvy v předepsané tloušťce  
- zřízení vrstvy bez rozlišení šířky, pokládání vrstvy po etapách,  
Položka nezahrnuje:  
- postřiky, nátěry</t>
  </si>
  <si>
    <t>11</t>
  </si>
  <si>
    <t>572213</t>
  </si>
  <si>
    <t>SPOJOVACÍ POSTŘIK Z EMULZE DO 0,5KG/M2</t>
  </si>
  <si>
    <t>PS-C 0,30 kg/m2 po vyštěpení 
Vše dle PD, TP, VL atd.</t>
  </si>
  <si>
    <t>z příl.č. 1, 2, 3, 4 
(odměřeno elektronicky v ACADu z příl.č. 2) 
pod ACO   1660,0m2*(6,50+0,04*2+0,05*2)/6,5=1 705.969 [A]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</si>
  <si>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</si>
  <si>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12</t>
  </si>
  <si>
    <t>572223</t>
  </si>
  <si>
    <t>SPOJOVACÍ POSTŘIK Z EMULZE DO 1,0KG/M2</t>
  </si>
  <si>
    <t>PS-C 0,60 kg/m2 po vyštěpení 
Vše dle PD, TP, VL atd.</t>
  </si>
  <si>
    <t>z příl.č. 1, 2, 3, 4 
(odměřeno elektronicky v ACADu z příl.č. 2) 
pod ACL   1660,0m2*(6,50+0,04*2+0,05*2+0,06*2+0,05*2)/6,5=1 762.154 [A]</t>
  </si>
  <si>
    <t>13</t>
  </si>
  <si>
    <t>574A33</t>
  </si>
  <si>
    <t>ASFALTOVÝ BETON PRO OBRUSNÉ VRSTVY ACO 11 TL. 40MM</t>
  </si>
  <si>
    <t>ACO 11 
- vč. pracovních spar a spojů, napojení, ukončení 
Vše dle PD, TP, VL atd.</t>
  </si>
  <si>
    <t>z příl.č. 1, 2, 3, 4 
(odměřeno elektronicky v ACADu z příl.č. 2) 
plocha   1660,0m2*(6,50+0,04)/6,5=1 670.215 [A]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</si>
  <si>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</si>
  <si>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14</t>
  </si>
  <si>
    <t>574C56</t>
  </si>
  <si>
    <t>ASFALTOVÝ BETON PRO LOŽNÍ VRSTVY ACL 16+, 16S TL. 60MM</t>
  </si>
  <si>
    <t>ACL 16 
- vč. pracovních spar a spojů, napojení, ukončení 
Vše dle PD, TP, VL atd.</t>
  </si>
  <si>
    <t>z příl.č. 1, 2, 3, 4 
(odměřeno elektronicky v ACADu z příl.č. 2) 
plocha   1660,0m2*(6,50+0,04*2+0,05*2+0,06)/6,50=1 721.292 [A]</t>
  </si>
  <si>
    <t>15</t>
  </si>
  <si>
    <t>577222</t>
  </si>
  <si>
    <t>VRSTVY PRO OBNOVU, OPRAVY - SPOJ POSTŘIK DO 1,0KG/M2</t>
  </si>
  <si>
    <t>PS-C 0,60 kg/m2 po vyštěpení 
Vše dle PD, TP, VL atd. 
POLOŽKA BUDE ČERPÁNA NA ZÁKLADĚ SKUTEČNOSTI ZJIŠTĚNÉ NA STAVBĚ A PO ODSOUHLASENÍ OBJEDNATELEM.</t>
  </si>
  <si>
    <t>z příl.č. 1, 2, 3, 4 
(odměřeno elektronicky v ACADu z příl.č. 2) 
plředpoklad  cca 20% plochy z pol.č. 574C56 
množství   1660,0m2*0,20=332.000 [A]</t>
  </si>
  <si>
    <t>Položka zahrnuje:  
- drobné opravy a obnovu plošných rozpadů asfaltového krytu (vztahuje se na plochu jednotlivě do 800m2)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souvislou obnovu asfaltového krytu (ta se vykáže položkami 572***)  
- výspravu výtluků (ta je zahrnuta v položkách 5779**)</t>
  </si>
  <si>
    <t>16</t>
  </si>
  <si>
    <t>5774EI</t>
  </si>
  <si>
    <t>VRSTVY PRO OBNOVU A OPRAVY Z ASF BETONU ACP 22+, 22S</t>
  </si>
  <si>
    <t>ACP 22+  tl.70 mm - LOKÁLNÍ OPRAVY 
- vč. pracovních spar a spojů, napojení, ukončení 
Vše dle PD, TP, VL atd. 
POLOŽKA BUDE ČERPÁNA NA ZÁKLADĚ SKUTEČNOSTI ZJIŠTĚNÉ NA STAVBĚ A PO ODSOUHLASENÍ OBJEDNATELEM.</t>
  </si>
  <si>
    <t>z příl.č. 1, 2, 3, 4 
(odměřeno elektronicky v ACADu z příl.č. 2) 
plředpoklad  cca 20% plochy z pol.č. 574C56, tl. 70 mm     
množství   1660,0m2*0,20*0,07=23.240 [A]</t>
  </si>
  <si>
    <t>Položka zahrnuje:  
- drobné opravy a obnovu plošných rozpadů asfaltového krytu (vztahuje se na plochu jednotlivě do 10000m2)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souvislou obnovu asfaltového krytu (ta se vykáže položkami 574*** a 575***)  
- výspravu výtluků (ta se vykáže položkami 5779**, vztahuje se na plochu jednotlivě do 10m2)  
- postřiky, nátěry  
- těsnění podél obrubníků, dilatačních zařízení, odvodňovacích proužků, odvodňovačů, vpustí, šachet a pod.  
- očištění podkladu po veřejném provozu</t>
  </si>
  <si>
    <t>Potrubí</t>
  </si>
  <si>
    <t>17</t>
  </si>
  <si>
    <t>89921</t>
  </si>
  <si>
    <t>VÝŠKOVÁ ÚPRAVA POKLOPŮ</t>
  </si>
  <si>
    <t>KUS</t>
  </si>
  <si>
    <t>na kanalizační šachtě 
- kompletní provedení 
Vše dle PD.</t>
  </si>
  <si>
    <t>z příl.č. 1, 2, 3, 4 
ul. Kaštanová - počet   1=1.000 [A]</t>
  </si>
  <si>
    <t>Položka zahrnuje:  
- všechny nutné práce a materiály pro zvýšení nebo snížení zařízení (včetně nutné úpravy stávajícího povrchu vozovky nebo chodníku)  
Položka nezahrnuje:  
- x</t>
  </si>
  <si>
    <t>18</t>
  </si>
  <si>
    <t>89922</t>
  </si>
  <si>
    <t>VÝŠKOVÁ ÚPRAVA MŘÍŽÍ</t>
  </si>
  <si>
    <t>na uliční vpusti 
- kompletní provedení 
Vše dle PD</t>
  </si>
  <si>
    <t>z příl.č. 1, 2, 3, 4 
ul. Kaštanová a ul. Kobylnická - počet   2+2=4.000 [A]</t>
  </si>
  <si>
    <t>Ostatní konstrukce a práce</t>
  </si>
  <si>
    <t>19</t>
  </si>
  <si>
    <t>919111</t>
  </si>
  <si>
    <t>ŘEZÁNÍ ASFALTOVÉHO KRYTU VOZOVEK TL DO 50MM</t>
  </si>
  <si>
    <t>zaříznutí stav. vrstvy v místě napojení nové a stav. komunikace 
- kompletní provedení vč odstranění a likvidace odřezané části AB krytu 
Vše dle PD.</t>
  </si>
  <si>
    <t>z příl.č. 1, 2, 3, 4 
(odměřeno elektronicky v ACADu z příl.č. 2) 
na styku nové a stavající komunikace    6,5+7,0+11,0+8,0=32.500 [A] 
provádění po polovinách   166,0+83,0+7,0=256.000 [B] 
Celkem: A+B=288.500 [C]</t>
  </si>
  <si>
    <t>Položka zahrnuje:  
- řezání vozovkové vrstvy v předepsané tloušťce  
- spotřeba vody  
Položka nezahrnuje:  
- x</t>
  </si>
  <si>
    <t>20</t>
  </si>
  <si>
    <t>931323</t>
  </si>
  <si>
    <t>TĚSNĚNÍ DILATAČ SPAR ASF ZÁLIVKOU MODIFIK PRŮŘ DO 300MM2</t>
  </si>
  <si>
    <t>těsnící zálivka 
Vše dle PD, TP, VL atd</t>
  </si>
  <si>
    <t>Položka zahrnuje:  
- dodávku a osazení předepsaného materiálu  
- očištění ploch spáry před úpravou  
- očištění okolí spáry po úpravě  
Položka nezahrnuje:  
- těsnící profil</t>
  </si>
  <si>
    <t>21</t>
  </si>
  <si>
    <t>931325</t>
  </si>
  <si>
    <t>TĚSNĚNÍ DILATAČ SPAR ASF ZÁLIVKOU MODIFIK PRŮŘ DO 600MM2</t>
  </si>
  <si>
    <t>z příl.č. 1, 2, 3, 4 
(odměřeno elektronicky v ACADu z příl.č. 2) 
podél beton. obrub   22,0+24,0+19,0+81,0+134,0+7,0=287.000 [A]</t>
  </si>
  <si>
    <t>101.2</t>
  </si>
  <si>
    <t>Oprava vozovky sil. II/418 a sil. III/4183 - dopravní značení</t>
  </si>
  <si>
    <t xml:space="preserve">  101.2</t>
  </si>
  <si>
    <t>914122</t>
  </si>
  <si>
    <t>DOPRAVNÍ ZNAČKY ZÁKLADNÍ VELIKOSTI OCELOVÉ FÓLIE TŘ 1 - MONTÁŽ S PŘEMÍSTĚNÍM</t>
  </si>
  <si>
    <t>stáv. DZ 
-  dovoz z dočasné skládky, osazení a montáž stavájící DZ, opravu poškozených částí 
Vše dle PD.</t>
  </si>
  <si>
    <t>z příl.č. 1, 6 
IS19d   3 ks+ 
IS21c   1 ks=4.000 [A] 
IS3b   1 ks+ 
IS3c   1 ks+ 
IS19b   2 ks+ 
IS19d   1 ks=5.000 [B] 
Celkem: A+B=9.000 [C]</t>
  </si>
  <si>
    <t>Položka zahrnuje:  
- dopravu demontované značky z dočasné skládky  
- osazení a montáž značky na místě určeném projektem  
- nutnou opravu poškozených částí  
Položka nezahrnuje:  
- dodávku značky</t>
  </si>
  <si>
    <t>914123</t>
  </si>
  <si>
    <t>DOPRAVNÍ ZNAČKY ZÁKLADNÍ VELIKOSTI OCELOVÉ FÓLIE TŘ 1 - DEMONTÁŽ</t>
  </si>
  <si>
    <t>odstranění stáv. DZ 
- kompletní odstranění stav. DZ vč. odvozu na dočasnou skládku a její uložení na dočasné skládce 
Vše dle PD.</t>
  </si>
  <si>
    <t>z pol.č. 914122   9 ks=9.000 [A]</t>
  </si>
  <si>
    <t>Položka zahrnuje:  
- odstranění, demontáž a odklizení materiálu s odvozem na předepsané místo  
Položka nezahrnuje:  
- x</t>
  </si>
  <si>
    <t>914921</t>
  </si>
  <si>
    <t>SLOUPKY A STOJKY DOPRAVNÍCH ZNAČEK Z OCEL TRUBEK DO PATKY - DODÁVKA A MONTÁŽ</t>
  </si>
  <si>
    <t>sloupek DZ 
- zahrnuje dodávku, osazení, montáž sloupku, beton. patku, zemní práce 
Vše dle PD, TP, VL atd.</t>
  </si>
  <si>
    <t>z příl.č. 1, 7 
pro stav. DZ   2 ks*2=4.000 [A]</t>
  </si>
  <si>
    <t>Položka zahrnuje:  
- sloupky  
- upevňovací zařízení  
- osazení (betonová patka, zemní práce)  
Položka nezahrnuje:  
- x</t>
  </si>
  <si>
    <t>914923</t>
  </si>
  <si>
    <t>SLOUPKY A STOJKY DZ Z OCEL TRUBEK DO PATKY DEMONTÁŽ</t>
  </si>
  <si>
    <t>stav. sloupek DZ 
- kompletní odstranění stav. sloupku DZ a jeho likvidace v režii zhotovitele 
Vše dle PD.</t>
  </si>
  <si>
    <t>z příl.č. 1, 7 
stav. DZ   2 ks*2=4.000 [A]</t>
  </si>
  <si>
    <t>915111</t>
  </si>
  <si>
    <t>VODOROVNÉ DOPRAVNÍ ZNAČENÍ BARVOU HLADKÉ - DODÁVKA A POKLÁDKA</t>
  </si>
  <si>
    <t>- kompletní provedení vč. předznačení. 
Vše dle PD, TP, VL atd.</t>
  </si>
  <si>
    <t>z pol.č. 915221   80,557m2=80.557 [A]</t>
  </si>
  <si>
    <t>Položka zahrnuje:  
- dodání a pokládku nátěrového materiálu  
- předznačení a reflexní úpravu  
Položka nezahrnuje:  
- x  
Způsob měření:  
- měří se pouze natíraná plocha</t>
  </si>
  <si>
    <t>915221</t>
  </si>
  <si>
    <t>VODOR DOPRAV ZNAČ PLASTEM STRUKTURÁLNÍ NEHLUČNÉ - DOD A POKLÁDKA</t>
  </si>
  <si>
    <t>z příl.č. 1, 7 
V1a plná š. 0,125 m   (30,0+30,0+38,0)*0,125=12.250 [A] 
V2b 1,5/1,5/0,125   (13,0+48,0+37,0+15,50+49,0+5,0)*1/2*0,125=10.469 [B] 
V4 plná š. 0,125m   (3,5+79,0+84,0+21,0+125,0*2)*0,125=54.688 [C] 
V5 plná š. 0,50m   6,30*0,50=3.150 [D] 
Celkem: A+B+C+D=80.557 [E]</t>
  </si>
  <si>
    <t>SO 136</t>
  </si>
  <si>
    <t>Přechod pro pěší na ulici Kaštanová</t>
  </si>
  <si>
    <t>136.1</t>
  </si>
  <si>
    <t xml:space="preserve">  136.1</t>
  </si>
  <si>
    <t>z pol.č. 123734   0,90m3=0.900 [A] 
z pol.č. 11130 tl. 0,10 m   58,0m2*0,10=5.800 [B] 
Celkem: A+B=6.700 [C]</t>
  </si>
  <si>
    <t>014102</t>
  </si>
  <si>
    <t>bet</t>
  </si>
  <si>
    <t>T</t>
  </si>
  <si>
    <t>PROSTÝ BETON, VOZOVKOVÉ VRSTVY S CEMENTOVÝM POJIVEM - přepočtový koeficient 2,3 t/m3 dle OTSKP (doporučené objemové hmotnosti vybouraných</t>
  </si>
  <si>
    <t>z pol.č. 113184   5,800m3*2,3=13.340 [A] 
z pol.č. 113344   51,43m3*2,3=118.289 [B] 
z pol.č. 113524   117,50*(0,15*0,25+0,45*0,10+0,15*0,15*2)*2,3=34.457 [C] 
Celkem: A+B+C=166.086 [D]</t>
  </si>
  <si>
    <t>014211</t>
  </si>
  <si>
    <t>POPLATKY ZA ZEMNÍK - ORNICE</t>
  </si>
  <si>
    <t>chybějící humózní zemina 
- vč. výběru vhodného materiálu daných vlastností dle PD</t>
  </si>
  <si>
    <t>z pol.č. 18232 tl. 0,15 m   81,0m2*0,15=12.150 [A]</t>
  </si>
  <si>
    <t>Položka zahrnuje:  
- veškeré poplatky majiteli zemníku související s nákupem zeminy (nikoliv s otvírkou zemníku)  
Položka nezahrnuje:  
- x</t>
  </si>
  <si>
    <t>11130</t>
  </si>
  <si>
    <t>SEJMUTÍ DRNU</t>
  </si>
  <si>
    <t>technická skrývky 
- vč. odvozu a uložení na skládku 
Vše dle PD.</t>
  </si>
  <si>
    <t>z příl.č. 1, 2, 3, 4 
(odměřeno elektronicky v ACADu z příl.č. 2) 
plocha   (1,5+15,5+12,0+8,5+5,0+15,5)m2=58.000 [A]</t>
  </si>
  <si>
    <t>Položka zahrnuje:  
- vodorovnou dopravu  a uložení na skládku  
Položka nezahrnuje:  
- x</t>
  </si>
  <si>
    <t>113184</t>
  </si>
  <si>
    <t>ODSTRANĚNÍ KRYTU ZPEVNĚNÝCH PLOCH Z DLAŽDIC, ODVOZ DO 5KM</t>
  </si>
  <si>
    <t>- vč. lože 
- kompletní provedení vč. odvozu a uložení na skládku 
Vše dle PD.</t>
  </si>
  <si>
    <t>z příl.č. 1, 2, 3, 4 
(odměřeno elektronicky v ACADu z příl.č. 2) 
CHODNÍKY 
dlažba tl. 60 mm   25,0m2*0,06=1.500 [A] 
ÚPRAVA SJEZDU k čp. 300 
dlažba tl. 80 mm   1,5m2*0,08=0.120 [B] 
PŘÍDLAŽBA podél obruby vpravo 
dlažba do bet. tl. 200 mm   104,5*0,20*0,20=4.180 [C] 
Celkem: A+B+C=5.800 [D]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</si>
  <si>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</si>
  <si>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11333</t>
  </si>
  <si>
    <t>ODSTRANĚNÍ PODKLADU ZPEVNĚNÝCH PLOCH S ASFALT POJIVEM</t>
  </si>
  <si>
    <t>LIKVIDACE V REŽII ZHOTOVITELE 
- vč. složení části odfrézovaného materiálu na mezideponii a následného použití na nezpevněné krajnice viz pol.č. 56963 v SO 101 
- kompletní provedení 
Vše dle PD</t>
  </si>
  <si>
    <t>z příl.č. 1, 2, 3, 4 
(odměřeno elektronicky v ACADu z příl.č. 2) 
KOMUNIKACE  pro osazení obrub 
podkl. vrstvy tl. cca 100 mm   (25,0+47,0+6,5+138,5)m2*0,10=21.700 [A]</t>
  </si>
  <si>
    <t>113344</t>
  </si>
  <si>
    <t>ODSTRAN PODKL ZPEVNĚNÝCH PLOCH S CEM POJIVEM, ODVOZ DO 5KM</t>
  </si>
  <si>
    <t>- kompletní provedení vč. odvozu na skládku a uložení na skládkiu 
Vše dle PD</t>
  </si>
  <si>
    <t>z příl.č. 1, 2, 3, 4 
(odměřeno elektronicky v ACADu z příl.č. 2) 
KOMUNIKACE  min. tl. 180 mm, prům. tl. 200 mm 
úprava komce a pro osazení obrub   (31,5+43,0+175,5)m2*0,20=50.000 [A] 
VJEZD  tl. 130 mm 
vjezd  ((4,0+1,5)+3,5+2,0)m2*0,13=1.430 [B] 
Celkem: A+B=51.430 [C]</t>
  </si>
  <si>
    <t>113524</t>
  </si>
  <si>
    <t>ODSTRANĚNÍ CHODNÍKOVÝCH A SILNIČNÍCH OBRUBNÍKŮ BETONOVÝCH, ODVOZ DO 5KM</t>
  </si>
  <si>
    <t>z příl.č. 1, 2, 3, 4 
(odměřeno elektronicky v ACADu z příl.č. 2) 
stav. obruby   13,0+104,5=117.500 [A]</t>
  </si>
  <si>
    <t>12373</t>
  </si>
  <si>
    <t>ODKOP PRO SPOD STAVBU SILNIC A ŽELEZNIC TŘ. I</t>
  </si>
  <si>
    <t>zemina pro zpětné použití 
- vč. odvozu na mezideponii</t>
  </si>
  <si>
    <t>z příl.č. 1, 2, 3, 4 
(odměřeno elektronicky v ACADu z příl.č. 2) 
CHODNÍK - předpokl. tl. 0,20 m 
bouraný   25,0m2*0,20=5.000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</si>
  <si>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</si>
  <si>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123734</t>
  </si>
  <si>
    <t>ODKOP PRO SPOD STAVBU SILNIC A ŽELEZNIC TŘ. I, ODVOZ DO 5KM</t>
  </si>
  <si>
    <t>přebytečná nebo nevhodná zemina 
- vč. odvozu na skládku</t>
  </si>
  <si>
    <t>z příl.č. 1, 2, 3, 4 
(odměřeno elektronicky v ACADu z příl.č. 2) 
výškové srovnání pro osazení obrub - předpoklad na 50% délky, prům. tl. 50 mm 
v místě nových obrub   (32,5+12,5)*0,80*0,05*0,50=0.900 [A]</t>
  </si>
  <si>
    <t>z pol.č. 17310   9,375m3=9.375 [A] 
(chybějící zemina ponechána na mezideponii v SO 137)</t>
  </si>
  <si>
    <t>125736</t>
  </si>
  <si>
    <t>VYKOPÁVKY ZE ZEMNÍKŮ A SKLÁDEK TŘ. I, ODVOZ DO 12KM</t>
  </si>
  <si>
    <t>humózní zemina 
- vč. dopravy k místu zabudování 
Vše dle PD.</t>
  </si>
  <si>
    <t>z pol.č. 18232 tl. 0,15 m   44,5m2*0,15=6.675 [A]</t>
  </si>
  <si>
    <t>13273</t>
  </si>
  <si>
    <t>HLOUBENÍ RÝH ŠÍŘ DO 2M PAŽ I NEPAŽ TŘ. I</t>
  </si>
  <si>
    <t>z příl.č. 1, 2, 3, 4 
(odměřeno elektronicky v ACADu z příl.č. 2) 
pro palisádu   (0,80+0,35+0,35+1,60+3,40+1,70)*0,46*0,35=1.320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</si>
  <si>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uložení zeminy (na skládku, do násypu) ani poplatky za skládku, vykazují se v položce č.0141**</t>
  </si>
  <si>
    <t>17120</t>
  </si>
  <si>
    <t>nvh</t>
  </si>
  <si>
    <t>ULOŽENÍ SYPANINY DO NÁSYPŮ A NA SKLÁDKY BEZ ZHUTNĚNÍ</t>
  </si>
  <si>
    <t>přebytečná nebo nevhodná zemina (uložení na skládku mimo stavbu) 
Vše dle PD.</t>
  </si>
  <si>
    <t>z pol.č. 123734   0,90m3=0.900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</si>
  <si>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</si>
  <si>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vh</t>
  </si>
  <si>
    <t>zemina pro zpětné použití na stavbě - uložení na mezideponii 
Vše dle PD.</t>
  </si>
  <si>
    <t>z pol.č. 12373   5,0m3+ 
z pol.č. 13273   1,320m3=6.320 [A]</t>
  </si>
  <si>
    <t>17310</t>
  </si>
  <si>
    <t>ZEMNÍ KRAJNICE A DOSYPÁVKY SE ZHUTNĚNÍM</t>
  </si>
  <si>
    <t>- kompletní provedení zemní konstrukce vč. výběru vhodného materiálu 
Vše dle PD, TP, VL atd.</t>
  </si>
  <si>
    <t>z příl.č. 1, 2, 3, 4 
(odměřeno elektronicky v ACADu z příl.č. 2) 
pod ohumusování u přechodu - prům. tl. 0,25 m za stav. komci   (15,5+22,0)m2*0,25=9.375 [A]</t>
  </si>
  <si>
    <t>18110</t>
  </si>
  <si>
    <t>ÚPRAVA PLÁNĚ SE ZHUTNĚNÍM V HORNINĚ TŘ. I</t>
  </si>
  <si>
    <t>- požadavky a výsledné parametry dle ČSN 736133 
- vč. vyrovnání výškových rozdílů 
Vše dle PD, TP, VL atd.</t>
  </si>
  <si>
    <t>z příl.č. 1, 2, 3, 4 
(odměřeno elektronicky v ACADu z příl.č. 2) 
KOMUNIKACE   
pro osazení obrub    (32,5+18,0+175,5)m2=226.000 [A] 
CHODNÍK 
plocha z pol.č. 56333   29,50m2=29.500 [B] 
VJEZD 
plocha   ((4,0+1,5)+3,5+2,0+(3,5+1,5)+(3,5+1,5))m2=21.000 [C] 
Celkem: A+B+C=276.500 [D]</t>
  </si>
  <si>
    <t>Položka zahrnuje:  
- úpravu pláně včetně vyrovnání výškových rozdílů. Míru zhutnění určuje projekt.  
Položka nezahrnuje:  
- x</t>
  </si>
  <si>
    <t>18232</t>
  </si>
  <si>
    <t>ROZPROSTŘENÍ ORNICE V ROVINĚ V TL DO 0,15M</t>
  </si>
  <si>
    <t>rozprostření kult.vrstev 
Vše dle PD, TP, VL atd.</t>
  </si>
  <si>
    <t>z příl.č. 1, 2, 3, 4 
(odměřeno elektronicky v ACADu z příl.č. 2) 
plocha   (15,5+2,5+19,0+1,5+12,0+8,5+5,0+15,5+1,5)m2=81.000 [A]</t>
  </si>
  <si>
    <t>Položka zahrnuje:  
- nutné přemístění ornice z dočasných skládek vzdálených do 50m  
- rozprostření ornice v předepsané tloušťce v rovině a ve svahu do 1:5  
Položka nezahrnuje:  
- x</t>
  </si>
  <si>
    <t>18241</t>
  </si>
  <si>
    <t>ZALOŽENÍ TRÁVNÍKU RUČNÍM VÝSEVEM</t>
  </si>
  <si>
    <t>plocha z pol.č. 18232   81,0m2=81.000 [A]</t>
  </si>
  <si>
    <t>Položka zahrnuje:  
- dodání předepsané travní směsi, její výsev na ornici, zalévání, první pokosení, to vše bez ohledu na sklon terénu  
Položka nezahrnuje:  
- x</t>
  </si>
  <si>
    <t>Svislé konstrukce</t>
  </si>
  <si>
    <t>431314</t>
  </si>
  <si>
    <t>SCHODIŠŤ KONSTR Z PROST BETONU DO C25/30</t>
  </si>
  <si>
    <t>betonová zídka se stupni schodiště 
- kompletní provedení vč. vytvoření schodišťových stupňů 
Vše dle PD.</t>
  </si>
  <si>
    <t>z příl.č. 1, 2, 3, 4 
(odměřeno elektronicky v ACADu z příl.č. 2, 3) 
zídka   4,0*(0,45*0,45-0,30*0,10)=0.690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</si>
  <si>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x</t>
  </si>
  <si>
    <t>56330</t>
  </si>
  <si>
    <t>VOZOVKOVÉ VRSTVY ZE ŠTĚRKODRTI</t>
  </si>
  <si>
    <t>ŠDA 0/63 
- vč. napojení, ukončení 
Vše dle PD, TP, VL atd.</t>
  </si>
  <si>
    <t>z příl.č. 1, 2, 3, 4 
(odměřeno elektronicky v ACADu z příl.č. 2) 
VJEZD  min. tl. 150 mm, prům. tl. 170 mm 
vjezd - nové   ((3,5+1,5)+(3,5+1,5))m2*0,17*2=3.400 [A]</t>
  </si>
  <si>
    <t>Položka zahrnuje:  
- dodání kameniva předepsané kvality a zrnitosti  
- rozprostření a zhutnění vrstvy v předepsané tloušťce  
- zřízení vrstvy bez rozlišení šířky, pokládání vrstvy po etapách  
Položka nezahrnuje:  
- postřiky, nátěry</t>
  </si>
  <si>
    <t>22</t>
  </si>
  <si>
    <t>56333</t>
  </si>
  <si>
    <t>VOZOVKOVÉ VRSTVY ZE ŠTĚRKODRTI TL. DO 150MM</t>
  </si>
  <si>
    <t>z pol.č. 582611 + 582614 + 58261A   (14,5+6,0+9,0)m2=29.500 [A]</t>
  </si>
  <si>
    <t>23</t>
  </si>
  <si>
    <t>567104</t>
  </si>
  <si>
    <t>VRSTVY PRO OBNOVU A OPRAVY Z KAMENIVA ZPEV CEMENTEM</t>
  </si>
  <si>
    <t>SC C8/10  
- vč. pracovních spar a spojů, napojení, ukončení 
Vše dle PD, TP, VL atd.</t>
  </si>
  <si>
    <t>z příl.č. 1, 2, 3, 4 
(odměřeno elektronicky v ACADu z příl.č. 2) 
KOMUNIKACE  min. tl. 180 mm, prům. tl. 200 mm 
pro osazení obrub   (32,5+18,0+175,5)m2*0,20=45.200 [A] 
VJEZD  tl. 130 mm 
vjezd  ((4,0+1,5)+3,5+2,0+(3,5+1,5)+(3,5+1,5))m2*0,13=2.730 [B] 
Celkem: A+B=47.930 [C]</t>
  </si>
  <si>
    <t>Položka zahrnuje:  
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Položka nezahrnuje:  
- postřiky, nátěry  
- úpravu povrchu krytu</t>
  </si>
  <si>
    <t>24</t>
  </si>
  <si>
    <t>567303</t>
  </si>
  <si>
    <t>VRSTVY PRO OBNOVU A OPRAVY ZE ŠTĚRKODRTI</t>
  </si>
  <si>
    <t>z příl.č. 1, 2, 3, 4 
(odměřeno elektronicky v ACADu z příl.č. 2) 
VJEZD  min. tl. 150 mm, prům. tl. 170 mm 
vjezd - předláždění   ((4,0+1,5)+3,5+2,0)m2*0,17=1.870 [A] 
výškové srovnání pro osazení obrub - předpoklad na 50% délky, prům. tl. 50 mm 
v místě nových obrub   (24,0+28,5+105,0)*0,80*0,05*0,50=3.150 [B] 
Celkem: A+B=5.020 [C] 
((4,0+1,5)+3,5+2,0+(3,5+1,5)+(3,5+1,5))</t>
  </si>
  <si>
    <t>25</t>
  </si>
  <si>
    <t>ACP 22+  tl.70 mm 
- vč. pracovních spar a spojů, napojení, ukončení 
Vše dle PD, TP, VL atd.</t>
  </si>
  <si>
    <t>z příl.č. 1, 2, 3, 4 
(odměřeno elektronicky v ACADu z příl.č. 2) 
plocha   (25,0+14,5+6,50+145,0)m2=191.000 [A] 
množství   A*0,07=13.370 [B]</t>
  </si>
  <si>
    <t>26</t>
  </si>
  <si>
    <t>582611</t>
  </si>
  <si>
    <t>KRYTY Z BETON DLAŽDIC SE ZÁMKEM ŠEDÝCH TL 60MM DO LOŽE Z KAM</t>
  </si>
  <si>
    <t>zámková dlažba s impregnací  tl. 60 mm do lože z kameniva frakce 4/8 tl. 40 mm - STANDARD 
- vč. lože, provedení dlažby do předepsaného tvaru a pohledové úpravy, výplně spar a otvorů atd. 
Vše dle PD, TP, VL atd.</t>
  </si>
  <si>
    <t>z příl.č. 1, 2, 3, 4 
(odměřeno elektronicky v ACADu z příl.č. 2) 
CHODNÍK 
plocha   (6,0+3,0+5,5)m2=14.500 [A]</t>
  </si>
  <si>
    <t>Položka zahrnuje:  
- dodání dlažebního materiálu v požadované kvalitě, dodání materiálu pro předepsané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Položka nezahrnuje:  
- postřiky, nátěry  
- těsnění podél obrubníků, dilatačních zařízení, odvodňovacích proužků, odvodňovačů, vpustí, šachet a pod.</t>
  </si>
  <si>
    <t>27</t>
  </si>
  <si>
    <t>582612</t>
  </si>
  <si>
    <t>KRYTY Z BETON DLAŽDIC SE ZÁMKEM ŠEDÝCH TL 80MM DO LOŽE Z KAM</t>
  </si>
  <si>
    <t>zámková dlažba s impregnací  tl. 80 mm do lože z kameniva frakce 4/8 tl. 40 mm - STANDARD 
- vč. lože, provedení dlažby do předepsaného tvaru a pohledové úpravy, výplně spar a otvorů atd. 
Vše dle PD, TP, VL atd.</t>
  </si>
  <si>
    <t>z příl.č. 1, 2, 3, 4 
(odměřeno elektronicky v ACADu z příl.č. 2) 
VJEZD -  plocha   (3,5+3,5)m2=7.000 [A]</t>
  </si>
  <si>
    <t>28</t>
  </si>
  <si>
    <t>582614</t>
  </si>
  <si>
    <t>KRYTY Z BETON DLAŽDIC SE ZÁMKEM BAREV TL 60MM DO LOŽE Z KAM</t>
  </si>
  <si>
    <t>zámková dlažba s impregnací  tl. 60 mm do lože z kameniva frakce 4/8 tl. 40 mm - BEZ ZKOSENÝCH HRAN 
- vč. lože, provedení dlažby do předepsaného tvaru a pohledové úpravy, výplně spar a otvorů atd. 
Vše dle PD, TP, VL atd.</t>
  </si>
  <si>
    <t>z příl.č. 1, 2, 3, 4 
(odměřeno elektronicky v ACADu z příl.č. 2) 
lem varovného a signálního pásu 
CHODNÍK 
plocha    (2,0+2,0+1,0+1,0)m2=6.000 [A]</t>
  </si>
  <si>
    <t>29</t>
  </si>
  <si>
    <t>58261A</t>
  </si>
  <si>
    <t>KRYTY Z BETON DLAŽDIC SE ZÁMKEM BAREV RELIÉF TL 60MM DO LOŽE Z KAM</t>
  </si>
  <si>
    <t>zámková dlažba s impregnací  tl. 60 mm do lože z kameniva frakce 4/8 tl. 40 mm - VAROVNÝ a SIGNÁLNÍ PÁS 
- vč. lože, provedení dlažby do předepsaného tvaru a pohledové úpravy, výplně spar a otvorů atd. 
Vše dle PD, TP, VL atd.</t>
  </si>
  <si>
    <t>z příl.č. 1, 2, 3, 4 
(odměřeno elektronicky v ACADu z příl.č. 2) 
CHODNÍK 
plocha   (5,0+4,0)m2=9.000 [A]</t>
  </si>
  <si>
    <t>30</t>
  </si>
  <si>
    <t>58261B</t>
  </si>
  <si>
    <t>KRYTY Z BETON DLAŽDIC SE ZÁMKEM BAREV RELIÉF TL 80MM DO LOŽE Z KAM</t>
  </si>
  <si>
    <t>zámková dlažba s impregnací  tl. 80 mm do lože z kameniva frakce 4/8 tl. 40 mm - VAROVNÝ a SIGNÁLNÍ PÁS 
- vč. lože, provedení dlažby do předepsaného tvaru a pohledové úpravy, výplně spar a otvorů atd. 
Vše dle PD, TP, VL atd.</t>
  </si>
  <si>
    <t>z příl.č. 1, 2, 3, 4 
(odměřeno elektronicky v ACADu z příl.č. 2) 
VJEZD -  plocha   (1,5+1,5+1,5)m2=4.500 [A]</t>
  </si>
  <si>
    <t>31</t>
  </si>
  <si>
    <t>587206</t>
  </si>
  <si>
    <t>80</t>
  </si>
  <si>
    <t>PŘEDLÁŽDĚNÍ KRYTU Z BETONOVÝCH DLAŽDIC SE ZÁMKEM</t>
  </si>
  <si>
    <t>stávající BZD 
- vč. dodávky materiálu pro lože, výplně spar a otvorů atd. 
Vše dle PD, TP, VL atd.</t>
  </si>
  <si>
    <t>z příl.č. 1, 2, 3, 4 
(odměřeno elektronicky v ACADu z příl.č. 2) 
VJEZD - plocha   (4,0+3,5+2,0)m2=9.500 [A]</t>
  </si>
  <si>
    <t>Položka zahrnuje:  
- pod pojmem *předláždění* se rozumí rozebrání stávající dlažby a pokládka dlažby ze stávajícího dlažebního materiálu (bez dodávky nového)  
- nezbytnou manipulaci s tímto materiálem (nakládání, doprava, složení, očištění)  
- dodání a rozprostření materiálu pro lože a jeho tloušťku předepsanou dokumentací a pro předepsanou výplň spar  
Položka nezahrnuje:  
- doplnění plochy s použitím nového materiálu (vykazuje se v položce č.582)</t>
  </si>
  <si>
    <t>32</t>
  </si>
  <si>
    <t>91710</t>
  </si>
  <si>
    <t>OBRUBY Z BETONOVÝCH PALISÁD</t>
  </si>
  <si>
    <t>- vč. beton. lože i s boční beton. opěrkou z betonu C25/30 
- vč. nátěrů proti zemní vlhkosti (1xAlp+2xAln) 
Vše dle PD, TP, VL atd.</t>
  </si>
  <si>
    <t>z příl.č. 1, 2, 3, 4 
(odměřeno elektronicky v ACADu z příl.č. 2) 
množství  (0,80+0,35+0,35+1,60+3,40+1,70)*(0,16*0,60+0,2m2)=2.427 [A]</t>
  </si>
  <si>
    <t>Položka zahrnuje:  
- dodání a pokládku betonových palisád o rozměrech předepsaných zadávací dokumentací  
- betonové lože i boční betonovou opěrku  
Položka nezahrnuje:  
- x</t>
  </si>
  <si>
    <t>33</t>
  </si>
  <si>
    <t>917223</t>
  </si>
  <si>
    <t>SILNIČNÍ A CHODNÍKOVÉ OBRUBY Z BETONOVÝCH OBRUBNÍKŮ ŠÍŘ 100MM</t>
  </si>
  <si>
    <t>obrubník 100/250 v provedení do prostředí XF4 
- vč. beton. lože i s boční beton. opěrkou z betonu C20/25n 
- spárování cem. maltou pro stupeň vlivu prostředí XF4 
Vše dle PD, TP, VL atd.</t>
  </si>
  <si>
    <t>z příl.č. 1, 2, 3, 4 
(odměřeno elektronicky v ACADu z příl.č. 2) 
délka   (4,0+7,5)+(1,5+2,0)+1,5*2+1,5*2=21.000 [A]</t>
  </si>
  <si>
    <t>Položka zahrnuje:  
- dodání a pokládku betonových obrubníků o rozměrech předepsaných zadávací dokumentací  
- betonové lože i boční betonovou opěrku  
Položka nezahrnuje:  
- x</t>
  </si>
  <si>
    <t>34</t>
  </si>
  <si>
    <t>917224</t>
  </si>
  <si>
    <t>a</t>
  </si>
  <si>
    <t>SILNIČNÍ A CHODNÍKOVÉ OBRUBY Z BETONOVÝCH OBRUBNÍKŮ ŠÍŘ 150MM</t>
  </si>
  <si>
    <t>silniční obrubník 150/250 v provedení do prostředí XF4 z betonu třídy min. C30/37 
- vč. beton. lože i s boční beton. opěrkou z betonu C20/25n 
- spárování cem. maltou pro stupeň vlivu prostředí XF4 
Vše dle PD, TP, VL atd.</t>
  </si>
  <si>
    <t>z příl.č. 1, 2, 3, 4 
(odměřeno elektronicky v ACADu z příl.č. 2) 
délka   24,0+(17,0+7,5)+1,0+(22,0+16,5+9,0+28,5)=125.500 [A]</t>
  </si>
  <si>
    <t>35</t>
  </si>
  <si>
    <t>b</t>
  </si>
  <si>
    <t>silniční obrubník 150/150 v provedení do prostředí XF4 z betonu třídy min. C30/37 
- vč. beton. lože i s boční beton. opěrkou z betonu C20/25n 
- spárování cem. maltou pro stupeň vlivu prostředí XF4 
Vše dle PD, TP, VL atd.</t>
  </si>
  <si>
    <t>z příl.č. 1, 2, 3, 4 
(odměřeno elektronicky v ACADu z příl.č. 2) 
délka   4,0+4,0+(3,0+7,0+3,5+3,0+3,0)=27.500 [A]</t>
  </si>
  <si>
    <t>36</t>
  </si>
  <si>
    <t>919112</t>
  </si>
  <si>
    <t>ŘEZÁNÍ ASFALTOVÉHO KRYTU VOZOVEK TL DO 100MM</t>
  </si>
  <si>
    <t>z příl.č. 1, 2, 3, 4 
(odměřeno elektronicky v ACADu z příl.č. 2) 
stav. podkl. vrstva   27,5+30,0+13,0+95,5=166.000 [A]</t>
  </si>
  <si>
    <t>37</t>
  </si>
  <si>
    <t>919124</t>
  </si>
  <si>
    <t>ŘEZÁNÍ BETONOVÉHO KRYTU VOZOVEK TL DO 200MM</t>
  </si>
  <si>
    <t>zaříznutí stav. vrstvy SC v místě napojení nové a stav. komunikace 
- kompletní provedení vč odstranění a likvidace odřezané části AB krytu 
Vše dle PD.</t>
  </si>
  <si>
    <t>z příl.č. 1, 2, 3, 4 
(odměřeno elektronicky v ACADu z příl.č. 2) 
v místě odstraňované stáv. komce 
vlevo   51,0+56,0=107.000 [A] 
vpravo  213,0=213.000 [B] 
Celkem: A+B=320.000 [C]</t>
  </si>
  <si>
    <t>136.2</t>
  </si>
  <si>
    <t>Přechod pro pěší na ulici Kaštanová - dopravní značení</t>
  </si>
  <si>
    <t xml:space="preserve">  136.2</t>
  </si>
  <si>
    <t>z pol.č. 915221   14,0m2=14.000 [A]</t>
  </si>
  <si>
    <t>z příl.č. 1, 7 
V7   4,0*0,50*7 ks=14.000 [A]</t>
  </si>
  <si>
    <t>SO 137</t>
  </si>
  <si>
    <t>Přechod pro pěší na ulici Kobylnická</t>
  </si>
  <si>
    <t>137</t>
  </si>
  <si>
    <t xml:space="preserve">  137</t>
  </si>
  <si>
    <t>z pol.č. 123734   3,400m3+ 
z pol.č. 132734   0,773m3=4.173 [A] 
z pol.č. 11130 tl. 0,10 m   43,120m2*0,10=4.312 [B] 
z pol.č. 129957 -  množství 0,15 m3/m   13,5*0,15=2.025 [C] 
Celkem: A+B+C=10.510 [D]</t>
  </si>
  <si>
    <t>z pol.č. 113184   0,720m3*2,3=1.656 [A] 
z pol.č. 113344   8,280m3*2,3=19.044 [B] 
z pol.č. 113524   15,0*(0,15*0,25+0,45*0,10+0,15*0,15*2)*2,3=4.399 [C] 
z pol.č. 966154   1,431m3*2,3=3.291 [D] 
Celkem: A+B+C+D=28.390 [E]</t>
  </si>
  <si>
    <t>z pol.č. 18222 tl. 0,15 m   5,6m2*0,15=0.840 [A] 
z pol.č. 18232 tl. 0,15 m   20,0m2*0,15=3.000 [B] 
Celkem: A+B=3.840 [C]</t>
  </si>
  <si>
    <t>z příl.č. 1, 2, 3, 4 
(odměřeno elektronicky v ACADu z příl.č. 2) 
plocha   38,5m2*1,12=43.120 [A]</t>
  </si>
  <si>
    <t>z příl.č. 1, 2, 3, 4 
(odměřeno elektronicky v ACADu z příl.č. 2) 
CHODNÍKY 
dlažba tl. 60 mm   (3,0+5,0)m2*0,06=0.480 [A] 
ÚPRAVA NAPOJENÍ ul. Cukrovarnické 
dlažba tl. 80 mm   3,0m2*0,08=0.240 [B] 
Celkem: A+B=0.720 [C]</t>
  </si>
  <si>
    <t>z příl.č. 1, 2, 3, 4 
(odměřeno elektronicky v ACADu z příl.č. 2) 
KOMUNIKACE  pro osazení obrub 
podkl. vrstvy tl. cca 100 mm   (9,5+2,0+2,5)m2*0,10=1.400 [A]</t>
  </si>
  <si>
    <t>z příl.č. 1, 2, 3, 4 
(odměřeno elektronicky v ACADu z příl.č. 2) 
ÚPRAVA NAPOJENÍ ul. Cukrovarnické -  předpokl. tl. 200 mm 
pod předlážděním a bouráním   (16,0+3,0)m2*0,20=3.800 [A] 
pro osazení nových obrubi -  předpokl. tl. 200 mm 
pouze v komci   (19,0+4,0+5,0)*0,80*0,20=4.480 [B] 
Celkem: A+B=8.280 [C]</t>
  </si>
  <si>
    <t>z příl.č. 1, 2, 3, 4 
(odměřeno elektronicky v ACADu z příl.č. 2) 
stav. obruby   (6,0+5,0+4,0)=15.000 [A]</t>
  </si>
  <si>
    <t>z příl.č. 1, 2, 3, 4 
(odměřeno elektronicky v ACADu z příl.č. 2) 
CHODNÍK - předpokl. tl. 0,20 m 
bouraný    (3,0+5,0)m2*0,20=1.600 [A] 
předlážděný   (4,5+0,5+0,5)m2*0,20=1.100 [B] 
Celkem: A+B=2.700 [C] 
výškové srovnání pro osazení obrub - předpoklad na 50% délky, prům. tl. 50 mm 
v místě nových obrub   (7,0+19,0+4,0+5,0)*0,80*0,05*0,50=0.700 [D] 
množství celkem   C+D=3.400 [E]</t>
  </si>
  <si>
    <t>z pol.č. 17411   3,780m3=3.780 [A]</t>
  </si>
  <si>
    <t>129957</t>
  </si>
  <si>
    <t>ČIŠTĚNÍ POTRUBÍ DN DO 500MM</t>
  </si>
  <si>
    <t>z příl.č. 1, 2, 6 
(odměřeno elektronicky v ACADu z příl.č. 2, 6) 
stav. propustek   13,5=13.500 [A]</t>
  </si>
  <si>
    <t>zemina pro zpětné použití - PAŽENÝ VÝKOP 
- vč. odvozu na mezideponii</t>
  </si>
  <si>
    <t>z pol.č. 17411   3,780m3=3.780 [A] 
pro použití v ostatních SO 
SO 101 - pol.č. 173103   5,40m3=5.400 [B] 
SO 136 - chybějící množství do pol.č. 17310 
z pol.č. 17310 - 17120.vh   (9,375-6,320)m3=3.055 [C] 
Celkem: A+B+C=12.235 [D]</t>
  </si>
  <si>
    <t>132734</t>
  </si>
  <si>
    <t>HLOUBENÍ RÝH ŠÍŘ DO 2M PAŽ I NEPAŽ TŘ. I, ODVOZ DO 5KM</t>
  </si>
  <si>
    <t>přebytečná nebo nevhodná zemina - PAŽENÝ VÝKOP 
- vč. předepsaného pažení 
- vč. odvozu na skládku 
Vše dle PD.</t>
  </si>
  <si>
    <t>z příl.č. 1, 2, 6 
(odměřeno elektronicky v ACADu z příl.č. 2, 6) 
výkop 
pro šachtu   1,40*1,40*(1,90+1,30)/2=3.136 [A] 
pro vsakovací boxy   2,80*1,60*1,40=6.272 [B] 
pro potrubí   3,20*1,50*0,75=3.600 [C] 
Celkem: A+B+C=13.008 [D] 
odpočet zeminy pro zpětné použití 
z pol.č. 13273   12,235m3=12.235 [E] 
přebytečná zemina celkem   D-E=0.773 [F]</t>
  </si>
  <si>
    <t>z pol.č. 123734   3,400m3+ 
z pol.č. 132734   0,773m3=4.173 [A]</t>
  </si>
  <si>
    <t>z pol.č. 13273   12,235m3=12.235 [A]</t>
  </si>
  <si>
    <t>17411</t>
  </si>
  <si>
    <t>ZÁSYP JAM A RÝH ZEMINOU SE ZHUTNĚNÍM</t>
  </si>
  <si>
    <t>z příl.č. 1, 2, 6 
(odměřeno elektronicky v ACADu z příl.č. 2, 6) 
zásyp stav. příkopu  0,7m2*(6,0+4,8)/2=3.780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</si>
  <si>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</si>
  <si>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17581</t>
  </si>
  <si>
    <t>OBSYP POTRUBÍ A OBJEKTŮ Z NAKUPOVANÝCH MATERIÁLŮ</t>
  </si>
  <si>
    <t>obsyp frakce 16/32 
- kompletní provedení zemní konstrukce vč. nákupu a dopravy materiálu dle PD 
Vše dle PD, TP, VL atd.</t>
  </si>
  <si>
    <t>z příl.č. 1, 2, 6 
(odměřeno elektronicky v ACADu z příl.č. 2, 6) 
obsyp vsakovacích boxů   (2,80*1,60-2,40*1,20)*1,20=1.920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</si>
  <si>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   
Způsob měření:  
- zemina vytlačená potrubím o DN 180mm se od kubatury obsypů neodečítá</t>
  </si>
  <si>
    <t>obsyp frakce 0/8 
- kompletní provedení zemní konstrukce vč. nákupu a dopravy materiálu dle PD 
Vše dle PD, TP, VL atd.</t>
  </si>
  <si>
    <t>z příl.č. 1, 2, 6 
(odměřeno elektronicky v ACADu z příl.č. 2, 6) 
obsyp pod potrubí   3,20*(1,0*0,45-3,142*0,10*0,10)=1.339 [A]</t>
  </si>
  <si>
    <t>požadavky a výsledné parametry dle ČSN 736133 
- vč. vyrovnání výškových rozdílů 
Vše dle PD, TP, VL atd.</t>
  </si>
  <si>
    <t>z příl.č. 1, 2, 3, 4 
(odměřeno elektronicky v ACADu z příl.č. 2) 
KOMUNIKACE   
pro osazení obrub   (7,0+19,0+4,0+5,0)*0,8=28.000 [A] 
ÚPRAVA NAPOJENÍ ul. Cukrovarnické 
napojení   16,0m2=16.000 [B] 
CHODNÍK 
z pol.č. 56333 + 587205.60    (21,80+5,5)m2=27.300 [C] 
Celkem: A+B+C=71.300 [D]</t>
  </si>
  <si>
    <t>18222</t>
  </si>
  <si>
    <t>ROZPROSTŘENÍ ORNICE VE SVAHU V TL DO 0,15M</t>
  </si>
  <si>
    <t>z příl.č. 1, 2, 3, 4 
(odměřeno elektronicky v ACADu z příl.č. 2) 
plocha   5,0m2*1,12=5.600 [A]</t>
  </si>
  <si>
    <t>Položka zahrnuje:  
- nutné přemístění ornice z dočasných skládek vzdálených do 50m  
- rozprostření ornice v předepsané tloušťce ve svahu přes 1:5  
Položka nezahrnuje:  
- x</t>
  </si>
  <si>
    <t>z příl.č. 1, 2, 3, 4 
(odměřeno elektronicky v ACADu z příl.č. 2) 
plocha   20,0m2=20.000 [A]</t>
  </si>
  <si>
    <t>plocha z pol.č. 18222 + 18232   (5,60+20,0)m2=25.600 [A]</t>
  </si>
  <si>
    <t>Vodorovné konstrukce</t>
  </si>
  <si>
    <t>45131A</t>
  </si>
  <si>
    <t>PODKLADNÍ A VÝPLŇOVÉ VRSTVY Z PROSTÉHO BETONU C20/25</t>
  </si>
  <si>
    <t>beton C20/25n 
Vše dle PD, TP, VL atd.</t>
  </si>
  <si>
    <t>z příl.č. 1, 2, 6 
pod šachta na stav. propustku   1,40*1,40*0,15=0.294 [A]</t>
  </si>
  <si>
    <t>45157</t>
  </si>
  <si>
    <t>PODKLADNÍ A VÝPLŇOVÉ VRSTVY Z KAMENIVA TĚŽENÉHO</t>
  </si>
  <si>
    <t>štěrkové lože frakce 16/32 
- vč. nákupu předepsaného materiálu 
Vše dle PD, TP, VL atd.</t>
  </si>
  <si>
    <t>z příl.č. 1, 2, 6 
lože pod vsakovací box   2,80*1,60*0,20=0.896 [A]</t>
  </si>
  <si>
    <t>Položka zahrnuje:  
- dodávku předepsaného kameniva  
- mimostaveništní a vnitrostaveništní dopravu a jeho uložení  
- není-li v zadávací dokumentaci uvedeno jinak, jedná se o nakupovaný materiál  
Položka nezahrnuje:  
- x</t>
  </si>
  <si>
    <t>štěrkopísek frakce 0/8 
- vč. nákupu předepsaného materiálu 
Vše dle PD, TP, VL atd.</t>
  </si>
  <si>
    <t>z příl.č. 1, 2, 6 
lože pod potrubí   3,20*1,0*0,10=0.320 [A]</t>
  </si>
  <si>
    <t>z pol.č. 582611 + 582614 + 58261A   (11,5+5,5+4,8)m2=21.800 [A]</t>
  </si>
  <si>
    <t>z příl.č. 1, 2, 3, 4 
(odměřeno elektronicky v ACADu z příl.č. 2) 
KOMUNIKACE  min. tl. 180 mm, prům. tl. 200 mm 
pro osazení obrub   (7,0+19,0+4,0+5,0)*0,80*0,20=5.600 [A] 
ÚPRAVA NAPOJENÍ ul. Cukrovarnické tl. 130 mm 
napojení   16,0m2*0,13=2.080 [B] 
Celkem: A+B=7.680 [C]</t>
  </si>
  <si>
    <t>z příl.č. 1, 2, 3, 4 
(odměřeno elektronicky v ACADu z příl.č. 2) 
ÚPRAVA NAPOJENÍ ul. Cukrovarnické 
ŠD tl. prům. 0,07 m, plocha z pol.č 587206.80   16,0m2*0,07=1.120 [A] 
CHODNÍKY tl. 150 mm 
plocha z pol.č. 587206.60    5,5m2*0,15=0.825 [B] 
výškové srovnání pro osazení obrub - předpoklad na 50% délky, prům. tl. 50 mm 
v místě nových obrub   (7,0+19,0+4,0+5,0)*0,80*0,05*0,50=0.700 [C] 
Celkem: A+B+C=2.645 [D]</t>
  </si>
  <si>
    <t>z příl.č. 1, 2, 3, 4 
(odměřeno elektronicky v ACADu z příl.č. 2) 
podél obrub 
plocha   (9,5+2,0+2,5)m2=14.000 [A] 
množství   A*0,07=0.980 [B]</t>
  </si>
  <si>
    <t>z příl.č. 1, 2, 3, 4 
(odměřeno elektronicky v ACADu z příl.č. 2) 
CHODNÍK 
u vjezdu   (10,5+1,0)m2=11.500 [A]</t>
  </si>
  <si>
    <t>z příl.č. 1, 2, 3, 4 
(odměřeno elektronicky v ACADu z příl.č. 2) 
lem varovného a signálního pásu 
CHODNÍK   (2,5+3,0)m2=5.500 [A]</t>
  </si>
  <si>
    <t>z příl.č. 1, 2, 3, 4 
(odměřeno elektronicky v ACADu z příl.č. 2) 
CHODNÍK   (1,5+0,8+1,7+0,8)m2=4.800 [A]</t>
  </si>
  <si>
    <t>60</t>
  </si>
  <si>
    <t>z příl.č. 1, 2, 3, 4 
(odměřeno elektronicky v ACADu z příl.č. 2) 
úprava CHODNÍKU   (4,5+0,5+0,5)m2=5.500 [A]</t>
  </si>
  <si>
    <t>z příl.č. 1, 2, 3, 4 
(odměřeno elektronicky v ACADu z příl.č. 2) 
ÚPRAVA NAPOJENÍ ul. Cukrovarnické   16,0m2=16.000 [A]</t>
  </si>
  <si>
    <t>87434</t>
  </si>
  <si>
    <t>POTRUBÍ Z TRUB PLASTOVÝCH ODPADNÍCH DN DO 200MM</t>
  </si>
  <si>
    <t>DN 200 mm SN12 
- vč. zaústění do monolitické beton. šachty a vsakovacích boxů 
Vše dle PD, TP, VL atd.</t>
  </si>
  <si>
    <t>z příl.č. 1, 2, 6 
délka   3,60*2=7.200 [A]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</si>
  <si>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Položka nezahrnuje:  
- tlakové zkoušky ani proplach a dezinfekci</t>
  </si>
  <si>
    <t>894357</t>
  </si>
  <si>
    <t>ŠACHTY KANALIZAČNÍ Z PROST BETONU NA POTRUBÍ DN DO 500MM</t>
  </si>
  <si>
    <t>šachta půdorysného rozměru 1,40 x 1,40 m 
- vč. poklopu s rámem 
Vše dle PD, TP, VL atd.</t>
  </si>
  <si>
    <t>z příl.č. 1, 2, 6 
šachta na stav. propustku   1 ks=1.000 [A]</t>
  </si>
  <si>
    <t>Položka zahrnuje:  
- poklopy s rámem, mříže s rámem, stupadla, žebříky, stropy z bet. dílců a pod.  
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  
- předepsané podkladní konstrukce  
Položka nezahrnuje:  
- x</t>
  </si>
  <si>
    <t>38</t>
  </si>
  <si>
    <t>89-R01</t>
  </si>
  <si>
    <t>Akumulační boxy z PP pro vsakování dešťových vod zatížené osobními automobily objemu do 10 m3</t>
  </si>
  <si>
    <t>- vč dodání a osazení plastových bloků včetně spojek a čel 
- obalení boxů předepsanou geotextilií vč. její dodávky 
Vše dle PD, VTD atd.</t>
  </si>
  <si>
    <t>z příl.č. 1, 2, 6 
vsakovací box   1 ks=1.000 [A]</t>
  </si>
  <si>
    <t>39</t>
  </si>
  <si>
    <t>z příl.č. 1, 2, 3, 4 
(odměřeno elektronicky v ACADu z příl.č. 2) 
délka   10,0=10.000 [A]</t>
  </si>
  <si>
    <t>40</t>
  </si>
  <si>
    <t>z příl.č. 1, 2, 3, 4 
(odměřeno elektronicky v ACADu z příl.č. 2) 
délka  (6,5+4,0)=10.500 [A]</t>
  </si>
  <si>
    <t>41</t>
  </si>
  <si>
    <t>z příl.č. 1, 2, 3, 4 
(odměřeno elektronicky v ACADu z příl.č. 2) 
délka   (18,0+3,0)=21.000 [A]</t>
  </si>
  <si>
    <t>42</t>
  </si>
  <si>
    <t>c</t>
  </si>
  <si>
    <t>silniční obrubník 150/150-250 v provedení do prostředí XF4 z betonu třídy min. C30/37 
- vč. beton. lože i s boční beton. opěrkou z betonu C20/25n 
- spárování cem. maltou pro stupeň vlivu prostředí XF4 
Vše dle PD, TP, VL atd.</t>
  </si>
  <si>
    <t>z příl.č. 1, 2, 3, 4 
(odměřeno elektronicky v ACADu z příl.č. 2) 
délka   1,0*(2+2) ks=4.000 [A]</t>
  </si>
  <si>
    <t>43</t>
  </si>
  <si>
    <t>z příl.č. 1, 2, 3, 4 
(odměřeno elektronicky v ACADu z příl.č. 2) 
stav. podkl. vrstva   20,0+5,0+6,0=31.000 [A]</t>
  </si>
  <si>
    <t>44</t>
  </si>
  <si>
    <t>z příl.č. 1, 2, 3, 4 
(odměřeno elektronicky v ACADu z příl.č. 2) 
ÚPRAVA NAPOJENÍ ul. Cukrovarnické   15,5=15.500 [A] 
pro osazení nových obrubníků 
pouze v komci   (19,0+0,8+6,5)+(4,0+0,8)*2+(5,0+0,8)*2=47.500 [B] 
Celkem: A+B=63.000 [C]</t>
  </si>
  <si>
    <t>45</t>
  </si>
  <si>
    <t>966154</t>
  </si>
  <si>
    <t>BOURÁNÍ KONSTRUKCÍ Z PROST BETONU S ODVOZEM DO 5KM</t>
  </si>
  <si>
    <t>z příl.č. 1, 2, 6 
(odměřeno elektronicky v ACADu z příl.č. 2, 6) 
stav. čelo propustku   2,65*0,30*1,80=1.431 [A]</t>
  </si>
  <si>
    <t>Položka zahrnuje:  
- rozbourání konstrukce bez ohledu na použitou technologii  
- veškeré pomocné konstrukce (lešení a pod.)  
- veškerou manipulaci s vybouranou sutí a hmotami včetně uložení na skládku  
- veškeré další práce plynoucí z technologického předpisu a z platných předpisů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</si>
  <si>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SO 432</t>
  </si>
  <si>
    <t>Osvětlení přechodu na ulici Kaštanová</t>
  </si>
  <si>
    <t>432</t>
  </si>
  <si>
    <t xml:space="preserve">  432</t>
  </si>
  <si>
    <t>21-M</t>
  </si>
  <si>
    <t>Elektromontáže</t>
  </si>
  <si>
    <t>210100422</t>
  </si>
  <si>
    <t>Ukončení kabelů a vodičů kabelovou koncovkou do 4 žil do 1 kV včetně zapojení KSM 35 do 4x16 mm2</t>
  </si>
  <si>
    <t>210204002</t>
  </si>
  <si>
    <t>Montáž stožárů osvětlení parkových ocelových</t>
  </si>
  <si>
    <t>210204103</t>
  </si>
  <si>
    <t>Montáž výložníků osvětlení jednoramenných sloupových hmotnosti do 35 kg</t>
  </si>
  <si>
    <t>210204202</t>
  </si>
  <si>
    <t>Montáž elektrovýzbroje stožárů osvětlení 2 okruhy</t>
  </si>
  <si>
    <t>210220020</t>
  </si>
  <si>
    <t>Montáž uzemňovacího vedení vodičů FeZn pomocí svorek v zemi páskou do 120 mm2 ve městské zástavbě</t>
  </si>
  <si>
    <t>210280001</t>
  </si>
  <si>
    <t>Zkoušky a prohlídky el rozvodů a zařízení celková prohlídka pro objem montážních prací do 100 tis Kč</t>
  </si>
  <si>
    <t>210280211</t>
  </si>
  <si>
    <t>Měření zemních odporů zemniče prvního nebo samostatného</t>
  </si>
  <si>
    <t>210812035</t>
  </si>
  <si>
    <t>Montáž kabelu Cu plného nebo laněného do 1 kV žíly 4x16 mm2 (např. CYKY) bez ukončení uloženého volně nebo v liště</t>
  </si>
  <si>
    <t>31674005R</t>
  </si>
  <si>
    <t>výložník atypický rovný jednoduchý k osvětlovacím stožárům uličním</t>
  </si>
  <si>
    <t>34111036</t>
  </si>
  <si>
    <t>kabel instalační jádro Cu plné izolace PVC plášť PVC 450/750V (CYKY) 3x2,5mm2</t>
  </si>
  <si>
    <t>34111080</t>
  </si>
  <si>
    <t>kabel instalační jádro Cu plné izolace PVC plášť PVC 450/750V (CYKY) 4x16mm2</t>
  </si>
  <si>
    <t>35441073</t>
  </si>
  <si>
    <t>drát D 10mm FeZn</t>
  </si>
  <si>
    <t>KG</t>
  </si>
  <si>
    <t>741372151</t>
  </si>
  <si>
    <t>Montáž svítidlo LED průmyslové závěsné lampa se zapojením vodičů</t>
  </si>
  <si>
    <t>M1</t>
  </si>
  <si>
    <t>Sloup přechodový výšky 6m</t>
  </si>
  <si>
    <t>Svítidlo LED 51W 4000K přechodové</t>
  </si>
  <si>
    <t>Elektrovýzbroj stožárová</t>
  </si>
  <si>
    <t>46-M</t>
  </si>
  <si>
    <t>Zemní práce při extr.mont.pracích</t>
  </si>
  <si>
    <t>113106023</t>
  </si>
  <si>
    <t>Rozebrání dlažeb při překopech komunikací pro pěší ze zámkové dlažby ručně</t>
  </si>
  <si>
    <t>220180201</t>
  </si>
  <si>
    <t>Zatažení do tvárnicové tratě kabelu hmotnosti do 2 kg/m</t>
  </si>
  <si>
    <t>28614128</t>
  </si>
  <si>
    <t>trubka kanalizační žebrovaná PP DN 300x2000mm</t>
  </si>
  <si>
    <t>34571352</t>
  </si>
  <si>
    <t>trubka elektroinstalační ohebná dvouplášťová korugovaná (chránička) D 52/63mm, HDPE+LDPE</t>
  </si>
  <si>
    <t>460131113</t>
  </si>
  <si>
    <t>Hloubení nezapažených jam při elektromontážích ručně v hornině tř I skupiny 3</t>
  </si>
  <si>
    <t>460161252</t>
  </si>
  <si>
    <t>Hloubení kabelových rýh ručně š 50 cm hl 60 cm v hornině tř I skupiny 3</t>
  </si>
  <si>
    <t>460161272</t>
  </si>
  <si>
    <t>Hloubení kabelových rýh ručně š 50 cm hl 80 cm v hornině tř I skupiny 3</t>
  </si>
  <si>
    <t>460431262</t>
  </si>
  <si>
    <t>Zásyp kabelových rýh ručně se zhutněním š 50 cm hl 60 cm z horniny tř I skupiny 3</t>
  </si>
  <si>
    <t>460431282</t>
  </si>
  <si>
    <t>Zásyp kabelových rýh ručně se zhutněním š 50 cm hl 80 cm z horniny tř I skupiny 3</t>
  </si>
  <si>
    <t>460641112</t>
  </si>
  <si>
    <t>Základové konstrukce při elektromontážích z monolitického betonu tř. C 12/15</t>
  </si>
  <si>
    <t>460671113</t>
  </si>
  <si>
    <t>Výstražná fólie pro krytí kabelů šířky 34 cm</t>
  </si>
  <si>
    <t>460742121</t>
  </si>
  <si>
    <t>Osazení kabelových prostupů z trub plastových do rýhy s obsypem z písku průměru do 10 cm</t>
  </si>
  <si>
    <t>460921222</t>
  </si>
  <si>
    <t>Kladení dlažby po překopech při elektromontážích dlaždice betonové zámkové do lože z kameniva těženého</t>
  </si>
  <si>
    <t>566901121</t>
  </si>
  <si>
    <t>Vyspravení podkladu po překopech inženýrských sítí plochy do 15 m2 štěrkopískem tl. 100 mm</t>
  </si>
  <si>
    <t>566901132</t>
  </si>
  <si>
    <t>Vyspravení podkladu po překopech inženýrských sítí plochy do 15 m2 štěrkodrtí tl. 150 mm</t>
  </si>
  <si>
    <t>59246115</t>
  </si>
  <si>
    <t>dlažba betonová chodníková 300x300x32mm přírodní</t>
  </si>
  <si>
    <t>K1</t>
  </si>
  <si>
    <t>Vytyčení trasy vedení a stavajících IS</t>
  </si>
  <si>
    <t>K2</t>
  </si>
  <si>
    <t>Zaměření VO</t>
  </si>
  <si>
    <t>997</t>
  </si>
  <si>
    <t>Přesun sutě</t>
  </si>
  <si>
    <t>469972111</t>
  </si>
  <si>
    <t>Odvoz suti a vybouraných hmot při elektromontážích do 1 km</t>
  </si>
  <si>
    <t>469972121</t>
  </si>
  <si>
    <t>Příplatek k odvozu suti a vybouraných hmot při elektromontážích za každý další 1 km</t>
  </si>
  <si>
    <t>997221655</t>
  </si>
  <si>
    <t>Poplatek za uložení na skládce (skládkovné) zeminy a kamení kód odpadu 17 05 04</t>
  </si>
  <si>
    <t>SO 433</t>
  </si>
  <si>
    <t>Osvětlení přechodu na ulici Kobylnická</t>
  </si>
  <si>
    <t>433</t>
  </si>
  <si>
    <t xml:space="preserve">  433</t>
  </si>
  <si>
    <t>210204011</t>
  </si>
  <si>
    <t>Montáž stožárů osvětlení ocelových samostatně stojících délky do 12 m</t>
  </si>
  <si>
    <t>210280002</t>
  </si>
  <si>
    <t>Zkoušky a prohlídky el rozvodů a zařízení celková prohlídka pro objem montážních prací přes 100 do 500 tis Kč</t>
  </si>
  <si>
    <t>31673001R</t>
  </si>
  <si>
    <t>výložník obloukový jednoduchý k osvětlovacím stožárům uličním výška 1800 mm vyložení 3000mm</t>
  </si>
  <si>
    <t>31674003</t>
  </si>
  <si>
    <t>výložník rovný jednoduchý k osvětlovacím stožárům uličním vyložení 2000mm</t>
  </si>
  <si>
    <t>34844471</t>
  </si>
  <si>
    <t>výložník obloukový jednoduchý k osvětlovacím stožárům uličním výška 1800 mm vyložení 2000mm</t>
  </si>
  <si>
    <t>Silniční sloup výšky 7m</t>
  </si>
  <si>
    <t>Svítidlo LED 32W 4000K přechodové</t>
  </si>
  <si>
    <t>46</t>
  </si>
  <si>
    <t>M4</t>
  </si>
  <si>
    <t>Svítidlo LED 33,5W 2700K silniční</t>
  </si>
  <si>
    <t>47</t>
  </si>
  <si>
    <t>M5</t>
  </si>
  <si>
    <t>220182002</t>
  </si>
  <si>
    <t>Zatažení ochranné trubky z HDPE 110 mm do chráničky</t>
  </si>
  <si>
    <t>34571368</t>
  </si>
  <si>
    <t>trubka elektroinstalační HDPE tuhá dvouplášťová korugovaná D 136/160mm</t>
  </si>
  <si>
    <t>460631127</t>
  </si>
  <si>
    <t>Neřízený zemní protlak při elektromontážích v hornině tř. těžitelnosti I a II skupiny 3 a 4 vnějšího průměru přes 125 do 160 mm</t>
  </si>
  <si>
    <t>K3</t>
  </si>
  <si>
    <t>Utesnění kabelu v chráničce</t>
  </si>
  <si>
    <t>48</t>
  </si>
  <si>
    <t>M6</t>
  </si>
  <si>
    <t>Montážní pěna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</si>
</sst>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0+C10+C12+C14+C17+C20+C22+C24</f>
      </c>
      <c s="1"/>
      <c s="1"/>
    </row>
    <row r="7" spans="1:5" ht="12.75" customHeight="1">
      <c r="A7" s="1"/>
      <c s="4" t="s">
        <v>4</v>
      </c>
      <c s="7">
        <f>0+E10+E12+E14+E17+E20+E22+E24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19" t="s">
        <v>18</v>
      </c>
      <c s="19" t="s">
        <v>19</v>
      </c>
      <c s="20">
        <f>0+C11</f>
      </c>
      <c s="20">
        <f>0+D11</f>
      </c>
      <c s="20">
        <f>0+E11</f>
      </c>
    </row>
    <row r="11" spans="1:5" ht="12.75" customHeight="1">
      <c r="A11" s="21" t="s">
        <v>44</v>
      </c>
      <c s="21" t="s">
        <v>19</v>
      </c>
      <c s="22">
        <f>'000.1_000.1'!I3</f>
      </c>
      <c s="22">
        <f>'000.1_000.1'!O2</f>
      </c>
      <c s="22">
        <f>C11+D11</f>
      </c>
    </row>
    <row r="12" spans="1:5" ht="12.75" customHeight="1">
      <c r="A12" s="19" t="s">
        <v>71</v>
      </c>
      <c s="19" t="s">
        <v>72</v>
      </c>
      <c s="20">
        <f>0+C13</f>
      </c>
      <c s="20">
        <f>0+D13</f>
      </c>
      <c s="20">
        <f>0+E13</f>
      </c>
    </row>
    <row r="13" spans="1:5" ht="12.75" customHeight="1">
      <c r="A13" s="21" t="s">
        <v>73</v>
      </c>
      <c s="21" t="s">
        <v>72</v>
      </c>
      <c s="22">
        <f>'000.2_000.2'!I3</f>
      </c>
      <c s="22">
        <f>'000.2_000.2'!O2</f>
      </c>
      <c s="22">
        <f>C13+D13</f>
      </c>
    </row>
    <row r="14" spans="1:5" ht="12.75" customHeight="1">
      <c r="A14" s="19" t="s">
        <v>86</v>
      </c>
      <c s="19" t="s">
        <v>87</v>
      </c>
      <c s="20">
        <f>0+C15+C16</f>
      </c>
      <c s="20">
        <f>0+D15+D16</f>
      </c>
      <c s="20">
        <f>0+E15+E16</f>
      </c>
    </row>
    <row r="15" spans="1:5" ht="12.75" customHeight="1">
      <c r="A15" s="21" t="s">
        <v>89</v>
      </c>
      <c s="21" t="s">
        <v>87</v>
      </c>
      <c s="22">
        <f>'SO 101_101.1'!I3</f>
      </c>
      <c s="22">
        <f>'SO 101_101.1'!O2</f>
      </c>
      <c s="22">
        <f>C15+D15</f>
      </c>
    </row>
    <row r="16" spans="1:5" ht="12.75" customHeight="1">
      <c r="A16" s="21" t="s">
        <v>207</v>
      </c>
      <c s="21" t="s">
        <v>206</v>
      </c>
      <c s="22">
        <f>'SO 101_101.2'!I3</f>
      </c>
      <c s="22">
        <f>'SO 101_101.2'!O2</f>
      </c>
      <c s="22">
        <f>C16+D16</f>
      </c>
    </row>
    <row r="17" spans="1:5" ht="12.75" customHeight="1">
      <c r="A17" s="19" t="s">
        <v>235</v>
      </c>
      <c s="19" t="s">
        <v>236</v>
      </c>
      <c s="20">
        <f>0+C18+C19</f>
      </c>
      <c s="20">
        <f>0+D18+D19</f>
      </c>
      <c s="20">
        <f>0+E18+E19</f>
      </c>
    </row>
    <row r="18" spans="1:5" ht="12.75" customHeight="1">
      <c r="A18" s="21" t="s">
        <v>238</v>
      </c>
      <c s="21" t="s">
        <v>236</v>
      </c>
      <c s="22">
        <f>'SO 136_136.1'!I3</f>
      </c>
      <c s="22">
        <f>'SO 136_136.1'!O2</f>
      </c>
      <c s="22">
        <f>C18+D18</f>
      </c>
    </row>
    <row r="19" spans="1:5" ht="12.75" customHeight="1">
      <c r="A19" s="21" t="s">
        <v>410</v>
      </c>
      <c s="21" t="s">
        <v>409</v>
      </c>
      <c s="22">
        <f>'SO 136_136.2'!I3</f>
      </c>
      <c s="22">
        <f>'SO 136_136.2'!O2</f>
      </c>
      <c s="22">
        <f>C19+D19</f>
      </c>
    </row>
    <row r="20" spans="1:5" ht="12.75" customHeight="1">
      <c r="A20" s="19" t="s">
        <v>413</v>
      </c>
      <c s="19" t="s">
        <v>414</v>
      </c>
      <c s="20">
        <f>0+C21</f>
      </c>
      <c s="20">
        <f>0+D21</f>
      </c>
      <c s="20">
        <f>0+E21</f>
      </c>
    </row>
    <row r="21" spans="1:5" ht="12.75" customHeight="1">
      <c r="A21" s="21" t="s">
        <v>416</v>
      </c>
      <c s="21" t="s">
        <v>414</v>
      </c>
      <c s="22">
        <f>'SO 137_137'!I3</f>
      </c>
      <c s="22">
        <f>'SO 137_137'!O2</f>
      </c>
      <c s="22">
        <f>C21+D21</f>
      </c>
    </row>
    <row r="22" spans="1:5" ht="12.75" customHeight="1">
      <c r="A22" s="19" t="s">
        <v>513</v>
      </c>
      <c s="19" t="s">
        <v>514</v>
      </c>
      <c s="20">
        <f>0+C23</f>
      </c>
      <c s="20">
        <f>0+D23</f>
      </c>
      <c s="20">
        <f>0+E23</f>
      </c>
    </row>
    <row r="23" spans="1:5" ht="12.75" customHeight="1">
      <c r="A23" s="21" t="s">
        <v>516</v>
      </c>
      <c s="21" t="s">
        <v>514</v>
      </c>
      <c s="22">
        <f>'SO 432_432'!I3</f>
      </c>
      <c s="22">
        <f>'SO 432_432'!O2</f>
      </c>
      <c s="22">
        <f>C23+D23</f>
      </c>
    </row>
    <row r="24" spans="1:5" ht="12.75" customHeight="1">
      <c r="A24" s="19" t="s">
        <v>596</v>
      </c>
      <c s="19" t="s">
        <v>597</v>
      </c>
      <c s="20">
        <f>0+C25</f>
      </c>
      <c s="20">
        <f>0+D25</f>
      </c>
      <c s="20">
        <f>0+E25</f>
      </c>
    </row>
    <row r="25" spans="1:5" ht="12.75" customHeight="1">
      <c r="A25" s="21" t="s">
        <v>599</v>
      </c>
      <c s="21" t="s">
        <v>597</v>
      </c>
      <c s="22">
        <f>'SO 433_433'!I3</f>
      </c>
      <c s="22">
        <f>'SO 433_433'!O2</f>
      </c>
      <c s="22">
        <f>C25+D25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0+O9+O98+O191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598</v>
      </c>
      <c s="40">
        <f>0+I9+I98+I191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596</v>
      </c>
      <c s="1"/>
      <c s="14" t="s">
        <v>597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598</v>
      </c>
      <c s="6"/>
      <c s="18" t="s">
        <v>597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26</v>
      </c>
      <c s="15" t="s">
        <v>25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517</v>
      </c>
      <c s="27"/>
      <c s="29" t="s">
        <v>518</v>
      </c>
      <c s="27"/>
      <c s="27"/>
      <c s="27"/>
      <c s="30">
        <f>0+Q9</f>
      </c>
      <c r="O9">
        <f>0+R9</f>
      </c>
      <c r="Q9">
        <f>0+I10+I14+I18+I22+I26+I30+I34+I38+I42+I46+I50+I54+I58+I62+I66+I70+I74+I78+I82+I86+I90+I94</f>
      </c>
      <c>
        <f>0+O10+O14+O18+O22+O26+O30+O34+O38+O42+O46+O50+O54+O58+O62+O66+O70+O74+O78+O82+O86+O90+O94</f>
      </c>
    </row>
    <row r="10" spans="1:16" ht="25.5">
      <c r="A10" s="26" t="s">
        <v>47</v>
      </c>
      <c s="31" t="s">
        <v>26</v>
      </c>
      <c s="31" t="s">
        <v>519</v>
      </c>
      <c s="26" t="s">
        <v>49</v>
      </c>
      <c s="32" t="s">
        <v>520</v>
      </c>
      <c s="33" t="s">
        <v>180</v>
      </c>
      <c s="34">
        <v>12</v>
      </c>
      <c s="35">
        <v>0</v>
      </c>
      <c s="35">
        <f>ROUND(ROUND(H10,2)*ROUND(G10,3),2)</f>
      </c>
      <c r="O10">
        <f>(I10*21)/100</f>
      </c>
      <c t="s">
        <v>26</v>
      </c>
    </row>
    <row r="11" spans="1:5" ht="12.75">
      <c r="A11" s="36" t="s">
        <v>52</v>
      </c>
      <c r="E11" s="37" t="s">
        <v>49</v>
      </c>
    </row>
    <row r="12" spans="1:5" ht="12.75">
      <c r="A12" s="38" t="s">
        <v>54</v>
      </c>
      <c r="E12" s="39" t="s">
        <v>49</v>
      </c>
    </row>
    <row r="13" spans="1:5" ht="12.75">
      <c r="A13" t="s">
        <v>56</v>
      </c>
      <c r="E13" s="37" t="s">
        <v>49</v>
      </c>
    </row>
    <row r="14" spans="1:16" ht="12.75">
      <c r="A14" s="26" t="s">
        <v>47</v>
      </c>
      <c s="31" t="s">
        <v>25</v>
      </c>
      <c s="31" t="s">
        <v>521</v>
      </c>
      <c s="26" t="s">
        <v>49</v>
      </c>
      <c s="32" t="s">
        <v>522</v>
      </c>
      <c s="33" t="s">
        <v>180</v>
      </c>
      <c s="34">
        <v>2</v>
      </c>
      <c s="35">
        <v>0</v>
      </c>
      <c s="35">
        <f>ROUND(ROUND(H14,2)*ROUND(G14,3),2)</f>
      </c>
      <c r="O14">
        <f>(I14*21)/100</f>
      </c>
      <c t="s">
        <v>26</v>
      </c>
    </row>
    <row r="15" spans="1:5" ht="12.75">
      <c r="A15" s="36" t="s">
        <v>52</v>
      </c>
      <c r="E15" s="37" t="s">
        <v>49</v>
      </c>
    </row>
    <row r="16" spans="1:5" ht="12.75">
      <c r="A16" s="38" t="s">
        <v>54</v>
      </c>
      <c r="E16" s="39" t="s">
        <v>49</v>
      </c>
    </row>
    <row r="17" spans="1:5" ht="12.75">
      <c r="A17" t="s">
        <v>56</v>
      </c>
      <c r="E17" s="37" t="s">
        <v>49</v>
      </c>
    </row>
    <row r="18" spans="1:16" ht="12.75">
      <c r="A18" s="26" t="s">
        <v>47</v>
      </c>
      <c s="31" t="s">
        <v>34</v>
      </c>
      <c s="31" t="s">
        <v>600</v>
      </c>
      <c s="26" t="s">
        <v>49</v>
      </c>
      <c s="32" t="s">
        <v>601</v>
      </c>
      <c s="33" t="s">
        <v>180</v>
      </c>
      <c s="34">
        <v>4</v>
      </c>
      <c s="35">
        <v>0</v>
      </c>
      <c s="35">
        <f>ROUND(ROUND(H18,2)*ROUND(G18,3),2)</f>
      </c>
      <c r="O18">
        <f>(I18*21)/100</f>
      </c>
      <c t="s">
        <v>26</v>
      </c>
    </row>
    <row r="19" spans="1:5" ht="12.75">
      <c r="A19" s="36" t="s">
        <v>52</v>
      </c>
      <c r="E19" s="37" t="s">
        <v>49</v>
      </c>
    </row>
    <row r="20" spans="1:5" ht="12.75">
      <c r="A20" s="38" t="s">
        <v>54</v>
      </c>
      <c r="E20" s="39" t="s">
        <v>49</v>
      </c>
    </row>
    <row r="21" spans="1:5" ht="12.75">
      <c r="A21" t="s">
        <v>56</v>
      </c>
      <c r="E21" s="37" t="s">
        <v>49</v>
      </c>
    </row>
    <row r="22" spans="1:16" ht="12.75">
      <c r="A22" s="26" t="s">
        <v>47</v>
      </c>
      <c s="31" t="s">
        <v>36</v>
      </c>
      <c s="31" t="s">
        <v>523</v>
      </c>
      <c s="26" t="s">
        <v>49</v>
      </c>
      <c s="32" t="s">
        <v>524</v>
      </c>
      <c s="33" t="s">
        <v>180</v>
      </c>
      <c s="34">
        <v>6</v>
      </c>
      <c s="35">
        <v>0</v>
      </c>
      <c s="35">
        <f>ROUND(ROUND(H22,2)*ROUND(G22,3),2)</f>
      </c>
      <c r="O22">
        <f>(I22*21)/100</f>
      </c>
      <c t="s">
        <v>26</v>
      </c>
    </row>
    <row r="23" spans="1:5" ht="12.75">
      <c r="A23" s="36" t="s">
        <v>52</v>
      </c>
      <c r="E23" s="37" t="s">
        <v>49</v>
      </c>
    </row>
    <row r="24" spans="1:5" ht="12.75">
      <c r="A24" s="38" t="s">
        <v>54</v>
      </c>
      <c r="E24" s="39" t="s">
        <v>49</v>
      </c>
    </row>
    <row r="25" spans="1:5" ht="12.75">
      <c r="A25" t="s">
        <v>56</v>
      </c>
      <c r="E25" s="37" t="s">
        <v>49</v>
      </c>
    </row>
    <row r="26" spans="1:16" ht="12.75">
      <c r="A26" s="26" t="s">
        <v>47</v>
      </c>
      <c s="31" t="s">
        <v>38</v>
      </c>
      <c s="31" t="s">
        <v>525</v>
      </c>
      <c s="26" t="s">
        <v>49</v>
      </c>
      <c s="32" t="s">
        <v>526</v>
      </c>
      <c s="33" t="s">
        <v>180</v>
      </c>
      <c s="34">
        <v>6</v>
      </c>
      <c s="35">
        <v>0</v>
      </c>
      <c s="35">
        <f>ROUND(ROUND(H26,2)*ROUND(G26,3),2)</f>
      </c>
      <c r="O26">
        <f>(I26*21)/100</f>
      </c>
      <c t="s">
        <v>26</v>
      </c>
    </row>
    <row r="27" spans="1:5" ht="12.75">
      <c r="A27" s="36" t="s">
        <v>52</v>
      </c>
      <c r="E27" s="37" t="s">
        <v>49</v>
      </c>
    </row>
    <row r="28" spans="1:5" ht="12.75">
      <c r="A28" s="38" t="s">
        <v>54</v>
      </c>
      <c r="E28" s="39" t="s">
        <v>49</v>
      </c>
    </row>
    <row r="29" spans="1:5" ht="12.75">
      <c r="A29" t="s">
        <v>56</v>
      </c>
      <c r="E29" s="37" t="s">
        <v>49</v>
      </c>
    </row>
    <row r="30" spans="1:16" ht="25.5">
      <c r="A30" s="26" t="s">
        <v>47</v>
      </c>
      <c s="31" t="s">
        <v>120</v>
      </c>
      <c s="31" t="s">
        <v>527</v>
      </c>
      <c s="26" t="s">
        <v>49</v>
      </c>
      <c s="32" t="s">
        <v>528</v>
      </c>
      <c s="33" t="s">
        <v>108</v>
      </c>
      <c s="34">
        <v>176</v>
      </c>
      <c s="35">
        <v>0</v>
      </c>
      <c s="35">
        <f>ROUND(ROUND(H30,2)*ROUND(G30,3),2)</f>
      </c>
      <c r="O30">
        <f>(I30*21)/100</f>
      </c>
      <c t="s">
        <v>26</v>
      </c>
    </row>
    <row r="31" spans="1:5" ht="12.75">
      <c r="A31" s="36" t="s">
        <v>52</v>
      </c>
      <c r="E31" s="37" t="s">
        <v>49</v>
      </c>
    </row>
    <row r="32" spans="1:5" ht="12.75">
      <c r="A32" s="38" t="s">
        <v>54</v>
      </c>
      <c r="E32" s="39" t="s">
        <v>49</v>
      </c>
    </row>
    <row r="33" spans="1:5" ht="12.75">
      <c r="A33" t="s">
        <v>56</v>
      </c>
      <c r="E33" s="37" t="s">
        <v>49</v>
      </c>
    </row>
    <row r="34" spans="1:16" ht="25.5">
      <c r="A34" s="26" t="s">
        <v>47</v>
      </c>
      <c s="31" t="s">
        <v>126</v>
      </c>
      <c s="31" t="s">
        <v>602</v>
      </c>
      <c s="26" t="s">
        <v>49</v>
      </c>
      <c s="32" t="s">
        <v>603</v>
      </c>
      <c s="33" t="s">
        <v>180</v>
      </c>
      <c s="34">
        <v>4</v>
      </c>
      <c s="35">
        <v>0</v>
      </c>
      <c s="35">
        <f>ROUND(ROUND(H34,2)*ROUND(G34,3),2)</f>
      </c>
      <c r="O34">
        <f>(I34*21)/100</f>
      </c>
      <c t="s">
        <v>26</v>
      </c>
    </row>
    <row r="35" spans="1:5" ht="12.75">
      <c r="A35" s="36" t="s">
        <v>52</v>
      </c>
      <c r="E35" s="37" t="s">
        <v>49</v>
      </c>
    </row>
    <row r="36" spans="1:5" ht="12.75">
      <c r="A36" s="38" t="s">
        <v>54</v>
      </c>
      <c r="E36" s="39" t="s">
        <v>49</v>
      </c>
    </row>
    <row r="37" spans="1:5" ht="12.75">
      <c r="A37" t="s">
        <v>56</v>
      </c>
      <c r="E37" s="37" t="s">
        <v>49</v>
      </c>
    </row>
    <row r="38" spans="1:16" ht="12.75">
      <c r="A38" s="26" t="s">
        <v>47</v>
      </c>
      <c s="31" t="s">
        <v>41</v>
      </c>
      <c s="31" t="s">
        <v>531</v>
      </c>
      <c s="26" t="s">
        <v>49</v>
      </c>
      <c s="32" t="s">
        <v>532</v>
      </c>
      <c s="33" t="s">
        <v>180</v>
      </c>
      <c s="34">
        <v>1</v>
      </c>
      <c s="35">
        <v>0</v>
      </c>
      <c s="35">
        <f>ROUND(ROUND(H38,2)*ROUND(G38,3),2)</f>
      </c>
      <c r="O38">
        <f>(I38*21)/100</f>
      </c>
      <c t="s">
        <v>26</v>
      </c>
    </row>
    <row r="39" spans="1:5" ht="12.75">
      <c r="A39" s="36" t="s">
        <v>52</v>
      </c>
      <c r="E39" s="37" t="s">
        <v>49</v>
      </c>
    </row>
    <row r="40" spans="1:5" ht="12.75">
      <c r="A40" s="38" t="s">
        <v>54</v>
      </c>
      <c r="E40" s="39" t="s">
        <v>49</v>
      </c>
    </row>
    <row r="41" spans="1:5" ht="12.75">
      <c r="A41" t="s">
        <v>56</v>
      </c>
      <c r="E41" s="37" t="s">
        <v>49</v>
      </c>
    </row>
    <row r="42" spans="1:16" ht="25.5">
      <c r="A42" s="26" t="s">
        <v>47</v>
      </c>
      <c s="31" t="s">
        <v>43</v>
      </c>
      <c s="31" t="s">
        <v>533</v>
      </c>
      <c s="26" t="s">
        <v>49</v>
      </c>
      <c s="32" t="s">
        <v>534</v>
      </c>
      <c s="33" t="s">
        <v>108</v>
      </c>
      <c s="34">
        <v>233</v>
      </c>
      <c s="35">
        <v>0</v>
      </c>
      <c s="35">
        <f>ROUND(ROUND(H42,2)*ROUND(G42,3),2)</f>
      </c>
      <c r="O42">
        <f>(I42*21)/100</f>
      </c>
      <c t="s">
        <v>26</v>
      </c>
    </row>
    <row r="43" spans="1:5" ht="12.75">
      <c r="A43" s="36" t="s">
        <v>52</v>
      </c>
      <c r="E43" s="37" t="s">
        <v>49</v>
      </c>
    </row>
    <row r="44" spans="1:5" ht="12.75">
      <c r="A44" s="38" t="s">
        <v>54</v>
      </c>
      <c r="E44" s="39" t="s">
        <v>49</v>
      </c>
    </row>
    <row r="45" spans="1:5" ht="12.75">
      <c r="A45" t="s">
        <v>56</v>
      </c>
      <c r="E45" s="37" t="s">
        <v>49</v>
      </c>
    </row>
    <row r="46" spans="1:16" ht="25.5">
      <c r="A46" s="26" t="s">
        <v>47</v>
      </c>
      <c s="31" t="s">
        <v>159</v>
      </c>
      <c s="31" t="s">
        <v>604</v>
      </c>
      <c s="26" t="s">
        <v>49</v>
      </c>
      <c s="32" t="s">
        <v>605</v>
      </c>
      <c s="33" t="s">
        <v>180</v>
      </c>
      <c s="34">
        <v>2</v>
      </c>
      <c s="35">
        <v>0</v>
      </c>
      <c s="35">
        <f>ROUND(ROUND(H46,2)*ROUND(G46,3),2)</f>
      </c>
      <c r="O46">
        <f>(I46*21)/100</f>
      </c>
      <c t="s">
        <v>26</v>
      </c>
    </row>
    <row r="47" spans="1:5" ht="12.75">
      <c r="A47" s="36" t="s">
        <v>52</v>
      </c>
      <c r="E47" s="37" t="s">
        <v>49</v>
      </c>
    </row>
    <row r="48" spans="1:5" ht="12.75">
      <c r="A48" s="38" t="s">
        <v>54</v>
      </c>
      <c r="E48" s="39" t="s">
        <v>49</v>
      </c>
    </row>
    <row r="49" spans="1:5" ht="12.75">
      <c r="A49" t="s">
        <v>56</v>
      </c>
      <c r="E49" s="37" t="s">
        <v>49</v>
      </c>
    </row>
    <row r="50" spans="1:16" ht="12.75">
      <c r="A50" s="26" t="s">
        <v>47</v>
      </c>
      <c s="31" t="s">
        <v>164</v>
      </c>
      <c s="31" t="s">
        <v>606</v>
      </c>
      <c s="26" t="s">
        <v>49</v>
      </c>
      <c s="32" t="s">
        <v>607</v>
      </c>
      <c s="33" t="s">
        <v>180</v>
      </c>
      <c s="34">
        <v>1</v>
      </c>
      <c s="35">
        <v>0</v>
      </c>
      <c s="35">
        <f>ROUND(ROUND(H50,2)*ROUND(G50,3),2)</f>
      </c>
      <c r="O50">
        <f>(I50*21)/100</f>
      </c>
      <c t="s">
        <v>26</v>
      </c>
    </row>
    <row r="51" spans="1:5" ht="12.75">
      <c r="A51" s="36" t="s">
        <v>52</v>
      </c>
      <c r="E51" s="37" t="s">
        <v>49</v>
      </c>
    </row>
    <row r="52" spans="1:5" ht="12.75">
      <c r="A52" s="38" t="s">
        <v>54</v>
      </c>
      <c r="E52" s="39" t="s">
        <v>49</v>
      </c>
    </row>
    <row r="53" spans="1:5" ht="12.75">
      <c r="A53" t="s">
        <v>56</v>
      </c>
      <c r="E53" s="37" t="s">
        <v>49</v>
      </c>
    </row>
    <row r="54" spans="1:16" ht="12.75">
      <c r="A54" s="26" t="s">
        <v>47</v>
      </c>
      <c s="31" t="s">
        <v>170</v>
      </c>
      <c s="31" t="s">
        <v>535</v>
      </c>
      <c s="26" t="s">
        <v>49</v>
      </c>
      <c s="32" t="s">
        <v>536</v>
      </c>
      <c s="33" t="s">
        <v>180</v>
      </c>
      <c s="34">
        <v>1</v>
      </c>
      <c s="35">
        <v>0</v>
      </c>
      <c s="35">
        <f>ROUND(ROUND(H54,2)*ROUND(G54,3),2)</f>
      </c>
      <c r="O54">
        <f>(I54*21)/100</f>
      </c>
      <c t="s">
        <v>26</v>
      </c>
    </row>
    <row r="55" spans="1:5" ht="12.75">
      <c r="A55" s="36" t="s">
        <v>52</v>
      </c>
      <c r="E55" s="37" t="s">
        <v>49</v>
      </c>
    </row>
    <row r="56" spans="1:5" ht="12.75">
      <c r="A56" s="38" t="s">
        <v>54</v>
      </c>
      <c r="E56" s="39" t="s">
        <v>49</v>
      </c>
    </row>
    <row r="57" spans="1:5" ht="12.75">
      <c r="A57" t="s">
        <v>56</v>
      </c>
      <c r="E57" s="37" t="s">
        <v>49</v>
      </c>
    </row>
    <row r="58" spans="1:16" ht="12.75">
      <c r="A58" s="26" t="s">
        <v>47</v>
      </c>
      <c s="31" t="s">
        <v>177</v>
      </c>
      <c s="31" t="s">
        <v>537</v>
      </c>
      <c s="26" t="s">
        <v>49</v>
      </c>
      <c s="32" t="s">
        <v>538</v>
      </c>
      <c s="33" t="s">
        <v>108</v>
      </c>
      <c s="34">
        <v>68</v>
      </c>
      <c s="35">
        <v>0</v>
      </c>
      <c s="35">
        <f>ROUND(ROUND(H58,2)*ROUND(G58,3),2)</f>
      </c>
      <c r="O58">
        <f>(I58*21)/100</f>
      </c>
      <c t="s">
        <v>26</v>
      </c>
    </row>
    <row r="59" spans="1:5" ht="12.75">
      <c r="A59" s="36" t="s">
        <v>52</v>
      </c>
      <c r="E59" s="37" t="s">
        <v>49</v>
      </c>
    </row>
    <row r="60" spans="1:5" ht="12.75">
      <c r="A60" s="38" t="s">
        <v>54</v>
      </c>
      <c r="E60" s="39" t="s">
        <v>49</v>
      </c>
    </row>
    <row r="61" spans="1:5" ht="12.75">
      <c r="A61" t="s">
        <v>56</v>
      </c>
      <c r="E61" s="37" t="s">
        <v>49</v>
      </c>
    </row>
    <row r="62" spans="1:16" ht="12.75">
      <c r="A62" s="26" t="s">
        <v>47</v>
      </c>
      <c s="31" t="s">
        <v>184</v>
      </c>
      <c s="31" t="s">
        <v>539</v>
      </c>
      <c s="26" t="s">
        <v>49</v>
      </c>
      <c s="32" t="s">
        <v>540</v>
      </c>
      <c s="33" t="s">
        <v>108</v>
      </c>
      <c s="34">
        <v>233</v>
      </c>
      <c s="35">
        <v>0</v>
      </c>
      <c s="35">
        <f>ROUND(ROUND(H62,2)*ROUND(G62,3),2)</f>
      </c>
      <c r="O62">
        <f>(I62*21)/100</f>
      </c>
      <c t="s">
        <v>26</v>
      </c>
    </row>
    <row r="63" spans="1:5" ht="12.75">
      <c r="A63" s="36" t="s">
        <v>52</v>
      </c>
      <c r="E63" s="37" t="s">
        <v>49</v>
      </c>
    </row>
    <row r="64" spans="1:5" ht="12.75">
      <c r="A64" s="38" t="s">
        <v>54</v>
      </c>
      <c r="E64" s="39" t="s">
        <v>49</v>
      </c>
    </row>
    <row r="65" spans="1:5" ht="12.75">
      <c r="A65" t="s">
        <v>56</v>
      </c>
      <c r="E65" s="37" t="s">
        <v>49</v>
      </c>
    </row>
    <row r="66" spans="1:16" ht="25.5">
      <c r="A66" s="26" t="s">
        <v>47</v>
      </c>
      <c s="31" t="s">
        <v>201</v>
      </c>
      <c s="31" t="s">
        <v>608</v>
      </c>
      <c s="26" t="s">
        <v>49</v>
      </c>
      <c s="32" t="s">
        <v>609</v>
      </c>
      <c s="33" t="s">
        <v>180</v>
      </c>
      <c s="34">
        <v>2</v>
      </c>
      <c s="35">
        <v>0</v>
      </c>
      <c s="35">
        <f>ROUND(ROUND(H66,2)*ROUND(G66,3),2)</f>
      </c>
      <c r="O66">
        <f>(I66*21)/100</f>
      </c>
      <c t="s">
        <v>26</v>
      </c>
    </row>
    <row r="67" spans="1:5" ht="12.75">
      <c r="A67" s="36" t="s">
        <v>52</v>
      </c>
      <c r="E67" s="37" t="s">
        <v>49</v>
      </c>
    </row>
    <row r="68" spans="1:5" ht="12.75">
      <c r="A68" s="38" t="s">
        <v>54</v>
      </c>
      <c r="E68" s="39" t="s">
        <v>49</v>
      </c>
    </row>
    <row r="69" spans="1:5" ht="12.75">
      <c r="A69" t="s">
        <v>56</v>
      </c>
      <c r="E69" s="37" t="s">
        <v>49</v>
      </c>
    </row>
    <row r="70" spans="1:16" ht="12.75">
      <c r="A70" s="26" t="s">
        <v>47</v>
      </c>
      <c s="31" t="s">
        <v>327</v>
      </c>
      <c s="31" t="s">
        <v>541</v>
      </c>
      <c s="26" t="s">
        <v>49</v>
      </c>
      <c s="32" t="s">
        <v>542</v>
      </c>
      <c s="33" t="s">
        <v>543</v>
      </c>
      <c s="34">
        <v>110.88</v>
      </c>
      <c s="35">
        <v>0</v>
      </c>
      <c s="35">
        <f>ROUND(ROUND(H70,2)*ROUND(G70,3),2)</f>
      </c>
      <c r="O70">
        <f>(I70*21)/100</f>
      </c>
      <c t="s">
        <v>26</v>
      </c>
    </row>
    <row r="71" spans="1:5" ht="12.75">
      <c r="A71" s="36" t="s">
        <v>52</v>
      </c>
      <c r="E71" s="37" t="s">
        <v>49</v>
      </c>
    </row>
    <row r="72" spans="1:5" ht="12.75">
      <c r="A72" s="38" t="s">
        <v>54</v>
      </c>
      <c r="E72" s="39" t="s">
        <v>49</v>
      </c>
    </row>
    <row r="73" spans="1:5" ht="12.75">
      <c r="A73" t="s">
        <v>56</v>
      </c>
      <c r="E73" s="37" t="s">
        <v>49</v>
      </c>
    </row>
    <row r="74" spans="1:16" ht="12.75">
      <c r="A74" s="26" t="s">
        <v>47</v>
      </c>
      <c s="31" t="s">
        <v>489</v>
      </c>
      <c s="31" t="s">
        <v>544</v>
      </c>
      <c s="26" t="s">
        <v>49</v>
      </c>
      <c s="32" t="s">
        <v>545</v>
      </c>
      <c s="33" t="s">
        <v>180</v>
      </c>
      <c s="34">
        <v>6</v>
      </c>
      <c s="35">
        <v>0</v>
      </c>
      <c s="35">
        <f>ROUND(ROUND(H74,2)*ROUND(G74,3),2)</f>
      </c>
      <c r="O74">
        <f>(I74*21)/100</f>
      </c>
      <c t="s">
        <v>26</v>
      </c>
    </row>
    <row r="75" spans="1:5" ht="12.75">
      <c r="A75" s="36" t="s">
        <v>52</v>
      </c>
      <c r="E75" s="37" t="s">
        <v>49</v>
      </c>
    </row>
    <row r="76" spans="1:5" ht="12.75">
      <c r="A76" s="38" t="s">
        <v>54</v>
      </c>
      <c r="E76" s="39" t="s">
        <v>49</v>
      </c>
    </row>
    <row r="77" spans="1:5" ht="12.75">
      <c r="A77" t="s">
        <v>56</v>
      </c>
      <c r="E77" s="37" t="s">
        <v>49</v>
      </c>
    </row>
    <row r="78" spans="1:16" ht="12.75">
      <c r="A78" s="26" t="s">
        <v>47</v>
      </c>
      <c s="31" t="s">
        <v>504</v>
      </c>
      <c s="31" t="s">
        <v>546</v>
      </c>
      <c s="26" t="s">
        <v>49</v>
      </c>
      <c s="32" t="s">
        <v>547</v>
      </c>
      <c s="33" t="s">
        <v>180</v>
      </c>
      <c s="34">
        <v>2</v>
      </c>
      <c s="35">
        <v>0</v>
      </c>
      <c s="35">
        <f>ROUND(ROUND(H78,2)*ROUND(G78,3),2)</f>
      </c>
      <c r="O78">
        <f>(I78*21)/100</f>
      </c>
      <c t="s">
        <v>26</v>
      </c>
    </row>
    <row r="79" spans="1:5" ht="12.75">
      <c r="A79" s="36" t="s">
        <v>52</v>
      </c>
      <c r="E79" s="37" t="s">
        <v>49</v>
      </c>
    </row>
    <row r="80" spans="1:5" ht="12.75">
      <c r="A80" s="38" t="s">
        <v>54</v>
      </c>
      <c r="E80" s="39" t="s">
        <v>49</v>
      </c>
    </row>
    <row r="81" spans="1:5" ht="12.75">
      <c r="A81" t="s">
        <v>56</v>
      </c>
      <c r="E81" s="37" t="s">
        <v>49</v>
      </c>
    </row>
    <row r="82" spans="1:16" ht="12.75">
      <c r="A82" s="26" t="s">
        <v>47</v>
      </c>
      <c s="31" t="s">
        <v>506</v>
      </c>
      <c s="31" t="s">
        <v>138</v>
      </c>
      <c s="26" t="s">
        <v>49</v>
      </c>
      <c s="32" t="s">
        <v>610</v>
      </c>
      <c s="33" t="s">
        <v>180</v>
      </c>
      <c s="34">
        <v>4</v>
      </c>
      <c s="35">
        <v>0</v>
      </c>
      <c s="35">
        <f>ROUND(ROUND(H82,2)*ROUND(G82,3),2)</f>
      </c>
      <c r="O82">
        <f>(I82*21)/100</f>
      </c>
      <c t="s">
        <v>26</v>
      </c>
    </row>
    <row r="83" spans="1:5" ht="12.75">
      <c r="A83" s="36" t="s">
        <v>52</v>
      </c>
      <c r="E83" s="37" t="s">
        <v>49</v>
      </c>
    </row>
    <row r="84" spans="1:5" ht="12.75">
      <c r="A84" s="38" t="s">
        <v>54</v>
      </c>
      <c r="E84" s="39" t="s">
        <v>49</v>
      </c>
    </row>
    <row r="85" spans="1:5" ht="12.75">
      <c r="A85" t="s">
        <v>56</v>
      </c>
      <c r="E85" s="37" t="s">
        <v>49</v>
      </c>
    </row>
    <row r="86" spans="1:16" ht="12.75">
      <c r="A86" s="26" t="s">
        <v>47</v>
      </c>
      <c s="31" t="s">
        <v>508</v>
      </c>
      <c s="31" t="s">
        <v>92</v>
      </c>
      <c s="26" t="s">
        <v>49</v>
      </c>
      <c s="32" t="s">
        <v>611</v>
      </c>
      <c s="33" t="s">
        <v>180</v>
      </c>
      <c s="34">
        <v>2</v>
      </c>
      <c s="35">
        <v>0</v>
      </c>
      <c s="35">
        <f>ROUND(ROUND(H86,2)*ROUND(G86,3),2)</f>
      </c>
      <c r="O86">
        <f>(I86*21)/100</f>
      </c>
      <c t="s">
        <v>26</v>
      </c>
    </row>
    <row r="87" spans="1:5" ht="12.75">
      <c r="A87" s="36" t="s">
        <v>52</v>
      </c>
      <c r="E87" s="37" t="s">
        <v>49</v>
      </c>
    </row>
    <row r="88" spans="1:5" ht="12.75">
      <c r="A88" s="38" t="s">
        <v>54</v>
      </c>
      <c r="E88" s="39" t="s">
        <v>49</v>
      </c>
    </row>
    <row r="89" spans="1:5" ht="12.75">
      <c r="A89" t="s">
        <v>56</v>
      </c>
      <c r="E89" s="37" t="s">
        <v>49</v>
      </c>
    </row>
    <row r="90" spans="1:16" ht="12.75">
      <c r="A90" s="26" t="s">
        <v>47</v>
      </c>
      <c s="31" t="s">
        <v>612</v>
      </c>
      <c s="31" t="s">
        <v>613</v>
      </c>
      <c s="26" t="s">
        <v>49</v>
      </c>
      <c s="32" t="s">
        <v>614</v>
      </c>
      <c s="33" t="s">
        <v>180</v>
      </c>
      <c s="34">
        <v>4</v>
      </c>
      <c s="35">
        <v>0</v>
      </c>
      <c s="35">
        <f>ROUND(ROUND(H90,2)*ROUND(G90,3),2)</f>
      </c>
      <c r="O90">
        <f>(I90*21)/100</f>
      </c>
      <c t="s">
        <v>26</v>
      </c>
    </row>
    <row r="91" spans="1:5" ht="12.75">
      <c r="A91" s="36" t="s">
        <v>52</v>
      </c>
      <c r="E91" s="37" t="s">
        <v>49</v>
      </c>
    </row>
    <row r="92" spans="1:5" ht="12.75">
      <c r="A92" s="38" t="s">
        <v>54</v>
      </c>
      <c r="E92" s="39" t="s">
        <v>49</v>
      </c>
    </row>
    <row r="93" spans="1:5" ht="12.75">
      <c r="A93" t="s">
        <v>56</v>
      </c>
      <c r="E93" s="37" t="s">
        <v>49</v>
      </c>
    </row>
    <row r="94" spans="1:16" ht="12.75">
      <c r="A94" s="26" t="s">
        <v>47</v>
      </c>
      <c s="31" t="s">
        <v>615</v>
      </c>
      <c s="31" t="s">
        <v>616</v>
      </c>
      <c s="26" t="s">
        <v>49</v>
      </c>
      <c s="32" t="s">
        <v>549</v>
      </c>
      <c s="33" t="s">
        <v>180</v>
      </c>
      <c s="34">
        <v>6</v>
      </c>
      <c s="35">
        <v>0</v>
      </c>
      <c s="35">
        <f>ROUND(ROUND(H94,2)*ROUND(G94,3),2)</f>
      </c>
      <c r="O94">
        <f>(I94*21)/100</f>
      </c>
      <c t="s">
        <v>26</v>
      </c>
    </row>
    <row r="95" spans="1:5" ht="12.75">
      <c r="A95" s="36" t="s">
        <v>52</v>
      </c>
      <c r="E95" s="37" t="s">
        <v>49</v>
      </c>
    </row>
    <row r="96" spans="1:5" ht="12.75">
      <c r="A96" s="38" t="s">
        <v>54</v>
      </c>
      <c r="E96" s="39" t="s">
        <v>49</v>
      </c>
    </row>
    <row r="97" spans="1:5" ht="12.75">
      <c r="A97" t="s">
        <v>56</v>
      </c>
      <c r="E97" s="37" t="s">
        <v>49</v>
      </c>
    </row>
    <row r="98" spans="1:18" ht="12.75" customHeight="1">
      <c r="A98" s="6" t="s">
        <v>45</v>
      </c>
      <c s="6"/>
      <c s="42" t="s">
        <v>550</v>
      </c>
      <c s="6"/>
      <c s="29" t="s">
        <v>551</v>
      </c>
      <c s="6"/>
      <c s="6"/>
      <c s="6"/>
      <c s="43">
        <f>0+Q98</f>
      </c>
      <c r="O98">
        <f>0+R98</f>
      </c>
      <c r="Q98">
        <f>0+I99+I103+I107+I111+I115+I119+I123+I127+I131+I135+I139+I143+I147+I151+I155+I159+I163+I167+I171+I175+I179+I183+I187</f>
      </c>
      <c>
        <f>0+O99+O103+O107+O111+O115+O119+O123+O127+O131+O135+O139+O143+O147+O151+O155+O159+O163+O167+O171+O175+O179+O183+O187</f>
      </c>
    </row>
    <row r="99" spans="1:16" ht="12.75">
      <c r="A99" s="26" t="s">
        <v>47</v>
      </c>
      <c s="31" t="s">
        <v>30</v>
      </c>
      <c s="31" t="s">
        <v>552</v>
      </c>
      <c s="26" t="s">
        <v>49</v>
      </c>
      <c s="32" t="s">
        <v>553</v>
      </c>
      <c s="33" t="s">
        <v>138</v>
      </c>
      <c s="34">
        <v>1.6</v>
      </c>
      <c s="35">
        <v>0</v>
      </c>
      <c s="35">
        <f>ROUND(ROUND(H99,2)*ROUND(G99,3),2)</f>
      </c>
      <c r="O99">
        <f>(I99*21)/100</f>
      </c>
      <c t="s">
        <v>26</v>
      </c>
    </row>
    <row r="100" spans="1:5" ht="12.75">
      <c r="A100" s="36" t="s">
        <v>52</v>
      </c>
      <c r="E100" s="37" t="s">
        <v>49</v>
      </c>
    </row>
    <row r="101" spans="1:5" ht="12.75">
      <c r="A101" s="38" t="s">
        <v>54</v>
      </c>
      <c r="E101" s="39" t="s">
        <v>49</v>
      </c>
    </row>
    <row r="102" spans="1:5" ht="12.75">
      <c r="A102" t="s">
        <v>56</v>
      </c>
      <c r="E102" s="37" t="s">
        <v>49</v>
      </c>
    </row>
    <row r="103" spans="1:16" ht="12.75">
      <c r="A103" s="26" t="s">
        <v>47</v>
      </c>
      <c s="31" t="s">
        <v>142</v>
      </c>
      <c s="31" t="s">
        <v>554</v>
      </c>
      <c s="26" t="s">
        <v>49</v>
      </c>
      <c s="32" t="s">
        <v>555</v>
      </c>
      <c s="33" t="s">
        <v>108</v>
      </c>
      <c s="34">
        <v>233</v>
      </c>
      <c s="35">
        <v>0</v>
      </c>
      <c s="35">
        <f>ROUND(ROUND(H103,2)*ROUND(G103,3),2)</f>
      </c>
      <c r="O103">
        <f>(I103*21)/100</f>
      </c>
      <c t="s">
        <v>26</v>
      </c>
    </row>
    <row r="104" spans="1:5" ht="12.75">
      <c r="A104" s="36" t="s">
        <v>52</v>
      </c>
      <c r="E104" s="37" t="s">
        <v>49</v>
      </c>
    </row>
    <row r="105" spans="1:5" ht="12.75">
      <c r="A105" s="38" t="s">
        <v>54</v>
      </c>
      <c r="E105" s="39" t="s">
        <v>49</v>
      </c>
    </row>
    <row r="106" spans="1:5" ht="12.75">
      <c r="A106" t="s">
        <v>56</v>
      </c>
      <c r="E106" s="37" t="s">
        <v>49</v>
      </c>
    </row>
    <row r="107" spans="1:16" ht="12.75">
      <c r="A107" s="26" t="s">
        <v>47</v>
      </c>
      <c s="31" t="s">
        <v>148</v>
      </c>
      <c s="31" t="s">
        <v>617</v>
      </c>
      <c s="26" t="s">
        <v>49</v>
      </c>
      <c s="32" t="s">
        <v>618</v>
      </c>
      <c s="33" t="s">
        <v>108</v>
      </c>
      <c s="34">
        <v>18</v>
      </c>
      <c s="35">
        <v>0</v>
      </c>
      <c s="35">
        <f>ROUND(ROUND(H107,2)*ROUND(G107,3),2)</f>
      </c>
      <c r="O107">
        <f>(I107*21)/100</f>
      </c>
      <c t="s">
        <v>26</v>
      </c>
    </row>
    <row r="108" spans="1:5" ht="12.75">
      <c r="A108" s="36" t="s">
        <v>52</v>
      </c>
      <c r="E108" s="37" t="s">
        <v>49</v>
      </c>
    </row>
    <row r="109" spans="1:5" ht="12.75">
      <c r="A109" s="38" t="s">
        <v>54</v>
      </c>
      <c r="E109" s="39" t="s">
        <v>49</v>
      </c>
    </row>
    <row r="110" spans="1:5" ht="12.75">
      <c r="A110" t="s">
        <v>56</v>
      </c>
      <c r="E110" s="37" t="s">
        <v>49</v>
      </c>
    </row>
    <row r="111" spans="1:16" ht="12.75">
      <c r="A111" s="26" t="s">
        <v>47</v>
      </c>
      <c s="31" t="s">
        <v>153</v>
      </c>
      <c s="31" t="s">
        <v>556</v>
      </c>
      <c s="26" t="s">
        <v>49</v>
      </c>
      <c s="32" t="s">
        <v>557</v>
      </c>
      <c s="33" t="s">
        <v>108</v>
      </c>
      <c s="34">
        <v>5</v>
      </c>
      <c s="35">
        <v>0</v>
      </c>
      <c s="35">
        <f>ROUND(ROUND(H111,2)*ROUND(G111,3),2)</f>
      </c>
      <c r="O111">
        <f>(I111*21)/100</f>
      </c>
      <c t="s">
        <v>26</v>
      </c>
    </row>
    <row r="112" spans="1:5" ht="12.75">
      <c r="A112" s="36" t="s">
        <v>52</v>
      </c>
      <c r="E112" s="37" t="s">
        <v>49</v>
      </c>
    </row>
    <row r="113" spans="1:5" ht="12.75">
      <c r="A113" s="38" t="s">
        <v>54</v>
      </c>
      <c r="E113" s="39" t="s">
        <v>49</v>
      </c>
    </row>
    <row r="114" spans="1:5" ht="12.75">
      <c r="A114" t="s">
        <v>56</v>
      </c>
      <c r="E114" s="37" t="s">
        <v>49</v>
      </c>
    </row>
    <row r="115" spans="1:16" ht="25.5">
      <c r="A115" s="26" t="s">
        <v>47</v>
      </c>
      <c s="31" t="s">
        <v>190</v>
      </c>
      <c s="31" t="s">
        <v>558</v>
      </c>
      <c s="26" t="s">
        <v>49</v>
      </c>
      <c s="32" t="s">
        <v>559</v>
      </c>
      <c s="33" t="s">
        <v>108</v>
      </c>
      <c s="34">
        <v>233</v>
      </c>
      <c s="35">
        <v>0</v>
      </c>
      <c s="35">
        <f>ROUND(ROUND(H115,2)*ROUND(G115,3),2)</f>
      </c>
      <c r="O115">
        <f>(I115*21)/100</f>
      </c>
      <c t="s">
        <v>26</v>
      </c>
    </row>
    <row r="116" spans="1:5" ht="12.75">
      <c r="A116" s="36" t="s">
        <v>52</v>
      </c>
      <c r="E116" s="37" t="s">
        <v>49</v>
      </c>
    </row>
    <row r="117" spans="1:5" ht="12.75">
      <c r="A117" s="38" t="s">
        <v>54</v>
      </c>
      <c r="E117" s="39" t="s">
        <v>49</v>
      </c>
    </row>
    <row r="118" spans="1:5" ht="12.75">
      <c r="A118" t="s">
        <v>56</v>
      </c>
      <c r="E118" s="37" t="s">
        <v>49</v>
      </c>
    </row>
    <row r="119" spans="1:16" ht="12.75">
      <c r="A119" s="26" t="s">
        <v>47</v>
      </c>
      <c s="31" t="s">
        <v>196</v>
      </c>
      <c s="31" t="s">
        <v>619</v>
      </c>
      <c s="26" t="s">
        <v>49</v>
      </c>
      <c s="32" t="s">
        <v>620</v>
      </c>
      <c s="33" t="s">
        <v>108</v>
      </c>
      <c s="34">
        <v>9</v>
      </c>
      <c s="35">
        <v>0</v>
      </c>
      <c s="35">
        <f>ROUND(ROUND(H119,2)*ROUND(G119,3),2)</f>
      </c>
      <c r="O119">
        <f>(I119*21)/100</f>
      </c>
      <c t="s">
        <v>26</v>
      </c>
    </row>
    <row r="120" spans="1:5" ht="12.75">
      <c r="A120" s="36" t="s">
        <v>52</v>
      </c>
      <c r="E120" s="37" t="s">
        <v>49</v>
      </c>
    </row>
    <row r="121" spans="1:5" ht="12.75">
      <c r="A121" s="38" t="s">
        <v>54</v>
      </c>
      <c r="E121" s="39" t="s">
        <v>49</v>
      </c>
    </row>
    <row r="122" spans="1:5" ht="12.75">
      <c r="A122" t="s">
        <v>56</v>
      </c>
      <c r="E122" s="37" t="s">
        <v>49</v>
      </c>
    </row>
    <row r="123" spans="1:16" ht="12.75">
      <c r="A123" s="26" t="s">
        <v>47</v>
      </c>
      <c s="31" t="s">
        <v>331</v>
      </c>
      <c s="31" t="s">
        <v>560</v>
      </c>
      <c s="26" t="s">
        <v>49</v>
      </c>
      <c s="32" t="s">
        <v>561</v>
      </c>
      <c s="33" t="s">
        <v>92</v>
      </c>
      <c s="34">
        <v>5</v>
      </c>
      <c s="35">
        <v>0</v>
      </c>
      <c s="35">
        <f>ROUND(ROUND(H123,2)*ROUND(G123,3),2)</f>
      </c>
      <c r="O123">
        <f>(I123*21)/100</f>
      </c>
      <c t="s">
        <v>26</v>
      </c>
    </row>
    <row r="124" spans="1:5" ht="12.75">
      <c r="A124" s="36" t="s">
        <v>52</v>
      </c>
      <c r="E124" s="37" t="s">
        <v>49</v>
      </c>
    </row>
    <row r="125" spans="1:5" ht="12.75">
      <c r="A125" s="38" t="s">
        <v>54</v>
      </c>
      <c r="E125" s="39" t="s">
        <v>49</v>
      </c>
    </row>
    <row r="126" spans="1:5" ht="12.75">
      <c r="A126" t="s">
        <v>56</v>
      </c>
      <c r="E126" s="37" t="s">
        <v>49</v>
      </c>
    </row>
    <row r="127" spans="1:16" ht="12.75">
      <c r="A127" s="26" t="s">
        <v>47</v>
      </c>
      <c s="31" t="s">
        <v>337</v>
      </c>
      <c s="31" t="s">
        <v>562</v>
      </c>
      <c s="26" t="s">
        <v>49</v>
      </c>
      <c s="32" t="s">
        <v>563</v>
      </c>
      <c s="33" t="s">
        <v>108</v>
      </c>
      <c s="34">
        <v>8</v>
      </c>
      <c s="35">
        <v>0</v>
      </c>
      <c s="35">
        <f>ROUND(ROUND(H127,2)*ROUND(G127,3),2)</f>
      </c>
      <c r="O127">
        <f>(I127*21)/100</f>
      </c>
      <c t="s">
        <v>26</v>
      </c>
    </row>
    <row r="128" spans="1:5" ht="12.75">
      <c r="A128" s="36" t="s">
        <v>52</v>
      </c>
      <c r="E128" s="37" t="s">
        <v>49</v>
      </c>
    </row>
    <row r="129" spans="1:5" ht="12.75">
      <c r="A129" s="38" t="s">
        <v>54</v>
      </c>
      <c r="E129" s="39" t="s">
        <v>49</v>
      </c>
    </row>
    <row r="130" spans="1:5" ht="12.75">
      <c r="A130" t="s">
        <v>56</v>
      </c>
      <c r="E130" s="37" t="s">
        <v>49</v>
      </c>
    </row>
    <row r="131" spans="1:16" ht="12.75">
      <c r="A131" s="26" t="s">
        <v>47</v>
      </c>
      <c s="31" t="s">
        <v>341</v>
      </c>
      <c s="31" t="s">
        <v>564</v>
      </c>
      <c s="26" t="s">
        <v>49</v>
      </c>
      <c s="32" t="s">
        <v>565</v>
      </c>
      <c s="33" t="s">
        <v>108</v>
      </c>
      <c s="34">
        <v>146</v>
      </c>
      <c s="35">
        <v>0</v>
      </c>
      <c s="35">
        <f>ROUND(ROUND(H131,2)*ROUND(G131,3),2)</f>
      </c>
      <c r="O131">
        <f>(I131*21)/100</f>
      </c>
      <c t="s">
        <v>26</v>
      </c>
    </row>
    <row r="132" spans="1:5" ht="12.75">
      <c r="A132" s="36" t="s">
        <v>52</v>
      </c>
      <c r="E132" s="37" t="s">
        <v>49</v>
      </c>
    </row>
    <row r="133" spans="1:5" ht="12.75">
      <c r="A133" s="38" t="s">
        <v>54</v>
      </c>
      <c r="E133" s="39" t="s">
        <v>49</v>
      </c>
    </row>
    <row r="134" spans="1:5" ht="12.75">
      <c r="A134" t="s">
        <v>56</v>
      </c>
      <c r="E134" s="37" t="s">
        <v>49</v>
      </c>
    </row>
    <row r="135" spans="1:16" ht="12.75">
      <c r="A135" s="26" t="s">
        <v>47</v>
      </c>
      <c s="31" t="s">
        <v>344</v>
      </c>
      <c s="31" t="s">
        <v>566</v>
      </c>
      <c s="26" t="s">
        <v>49</v>
      </c>
      <c s="32" t="s">
        <v>567</v>
      </c>
      <c s="33" t="s">
        <v>108</v>
      </c>
      <c s="34">
        <v>8</v>
      </c>
      <c s="35">
        <v>0</v>
      </c>
      <c s="35">
        <f>ROUND(ROUND(H135,2)*ROUND(G135,3),2)</f>
      </c>
      <c r="O135">
        <f>(I135*21)/100</f>
      </c>
      <c t="s">
        <v>26</v>
      </c>
    </row>
    <row r="136" spans="1:5" ht="12.75">
      <c r="A136" s="36" t="s">
        <v>52</v>
      </c>
      <c r="E136" s="37" t="s">
        <v>49</v>
      </c>
    </row>
    <row r="137" spans="1:5" ht="12.75">
      <c r="A137" s="38" t="s">
        <v>54</v>
      </c>
      <c r="E137" s="39" t="s">
        <v>49</v>
      </c>
    </row>
    <row r="138" spans="1:5" ht="12.75">
      <c r="A138" t="s">
        <v>56</v>
      </c>
      <c r="E138" s="37" t="s">
        <v>49</v>
      </c>
    </row>
    <row r="139" spans="1:16" ht="12.75">
      <c r="A139" s="26" t="s">
        <v>47</v>
      </c>
      <c s="31" t="s">
        <v>350</v>
      </c>
      <c s="31" t="s">
        <v>568</v>
      </c>
      <c s="26" t="s">
        <v>49</v>
      </c>
      <c s="32" t="s">
        <v>569</v>
      </c>
      <c s="33" t="s">
        <v>108</v>
      </c>
      <c s="34">
        <v>146</v>
      </c>
      <c s="35">
        <v>0</v>
      </c>
      <c s="35">
        <f>ROUND(ROUND(H139,2)*ROUND(G139,3),2)</f>
      </c>
      <c r="O139">
        <f>(I139*21)/100</f>
      </c>
      <c t="s">
        <v>26</v>
      </c>
    </row>
    <row r="140" spans="1:5" ht="12.75">
      <c r="A140" s="36" t="s">
        <v>52</v>
      </c>
      <c r="E140" s="37" t="s">
        <v>49</v>
      </c>
    </row>
    <row r="141" spans="1:5" ht="12.75">
      <c r="A141" s="38" t="s">
        <v>54</v>
      </c>
      <c r="E141" s="39" t="s">
        <v>49</v>
      </c>
    </row>
    <row r="142" spans="1:5" ht="12.75">
      <c r="A142" t="s">
        <v>56</v>
      </c>
      <c r="E142" s="37" t="s">
        <v>49</v>
      </c>
    </row>
    <row r="143" spans="1:16" ht="25.5">
      <c r="A143" s="26" t="s">
        <v>47</v>
      </c>
      <c s="31" t="s">
        <v>355</v>
      </c>
      <c s="31" t="s">
        <v>621</v>
      </c>
      <c s="26" t="s">
        <v>49</v>
      </c>
      <c s="32" t="s">
        <v>622</v>
      </c>
      <c s="33" t="s">
        <v>108</v>
      </c>
      <c s="34">
        <v>9</v>
      </c>
      <c s="35">
        <v>0</v>
      </c>
      <c s="35">
        <f>ROUND(ROUND(H143,2)*ROUND(G143,3),2)</f>
      </c>
      <c r="O143">
        <f>(I143*21)/100</f>
      </c>
      <c t="s">
        <v>26</v>
      </c>
    </row>
    <row r="144" spans="1:5" ht="12.75">
      <c r="A144" s="36" t="s">
        <v>52</v>
      </c>
      <c r="E144" s="37" t="s">
        <v>49</v>
      </c>
    </row>
    <row r="145" spans="1:5" ht="12.75">
      <c r="A145" s="38" t="s">
        <v>54</v>
      </c>
      <c r="E145" s="39" t="s">
        <v>49</v>
      </c>
    </row>
    <row r="146" spans="1:5" ht="12.75">
      <c r="A146" t="s">
        <v>56</v>
      </c>
      <c r="E146" s="37" t="s">
        <v>49</v>
      </c>
    </row>
    <row r="147" spans="1:16" ht="12.75">
      <c r="A147" s="26" t="s">
        <v>47</v>
      </c>
      <c s="31" t="s">
        <v>360</v>
      </c>
      <c s="31" t="s">
        <v>570</v>
      </c>
      <c s="26" t="s">
        <v>49</v>
      </c>
      <c s="32" t="s">
        <v>571</v>
      </c>
      <c s="33" t="s">
        <v>92</v>
      </c>
      <c s="34">
        <v>5</v>
      </c>
      <c s="35">
        <v>0</v>
      </c>
      <c s="35">
        <f>ROUND(ROUND(H147,2)*ROUND(G147,3),2)</f>
      </c>
      <c r="O147">
        <f>(I147*21)/100</f>
      </c>
      <c t="s">
        <v>26</v>
      </c>
    </row>
    <row r="148" spans="1:5" ht="12.75">
      <c r="A148" s="36" t="s">
        <v>52</v>
      </c>
      <c r="E148" s="37" t="s">
        <v>49</v>
      </c>
    </row>
    <row r="149" spans="1:5" ht="12.75">
      <c r="A149" s="38" t="s">
        <v>54</v>
      </c>
      <c r="E149" s="39" t="s">
        <v>49</v>
      </c>
    </row>
    <row r="150" spans="1:5" ht="12.75">
      <c r="A150" t="s">
        <v>56</v>
      </c>
      <c r="E150" s="37" t="s">
        <v>49</v>
      </c>
    </row>
    <row r="151" spans="1:16" ht="12.75">
      <c r="A151" s="26" t="s">
        <v>47</v>
      </c>
      <c s="31" t="s">
        <v>365</v>
      </c>
      <c s="31" t="s">
        <v>572</v>
      </c>
      <c s="26" t="s">
        <v>49</v>
      </c>
      <c s="32" t="s">
        <v>573</v>
      </c>
      <c s="33" t="s">
        <v>108</v>
      </c>
      <c s="34">
        <v>154</v>
      </c>
      <c s="35">
        <v>0</v>
      </c>
      <c s="35">
        <f>ROUND(ROUND(H151,2)*ROUND(G151,3),2)</f>
      </c>
      <c r="O151">
        <f>(I151*21)/100</f>
      </c>
      <c t="s">
        <v>26</v>
      </c>
    </row>
    <row r="152" spans="1:5" ht="12.75">
      <c r="A152" s="36" t="s">
        <v>52</v>
      </c>
      <c r="E152" s="37" t="s">
        <v>49</v>
      </c>
    </row>
    <row r="153" spans="1:5" ht="12.75">
      <c r="A153" s="38" t="s">
        <v>54</v>
      </c>
      <c r="E153" s="39" t="s">
        <v>49</v>
      </c>
    </row>
    <row r="154" spans="1:5" ht="12.75">
      <c r="A154" t="s">
        <v>56</v>
      </c>
      <c r="E154" s="37" t="s">
        <v>49</v>
      </c>
    </row>
    <row r="155" spans="1:16" ht="25.5">
      <c r="A155" s="26" t="s">
        <v>47</v>
      </c>
      <c s="31" t="s">
        <v>370</v>
      </c>
      <c s="31" t="s">
        <v>574</v>
      </c>
      <c s="26" t="s">
        <v>49</v>
      </c>
      <c s="32" t="s">
        <v>575</v>
      </c>
      <c s="33" t="s">
        <v>108</v>
      </c>
      <c s="34">
        <v>233</v>
      </c>
      <c s="35">
        <v>0</v>
      </c>
      <c s="35">
        <f>ROUND(ROUND(H155,2)*ROUND(G155,3),2)</f>
      </c>
      <c r="O155">
        <f>(I155*21)/100</f>
      </c>
      <c t="s">
        <v>26</v>
      </c>
    </row>
    <row r="156" spans="1:5" ht="12.75">
      <c r="A156" s="36" t="s">
        <v>52</v>
      </c>
      <c r="E156" s="37" t="s">
        <v>49</v>
      </c>
    </row>
    <row r="157" spans="1:5" ht="12.75">
      <c r="A157" s="38" t="s">
        <v>54</v>
      </c>
      <c r="E157" s="39" t="s">
        <v>49</v>
      </c>
    </row>
    <row r="158" spans="1:5" ht="12.75">
      <c r="A158" t="s">
        <v>56</v>
      </c>
      <c r="E158" s="37" t="s">
        <v>49</v>
      </c>
    </row>
    <row r="159" spans="1:16" ht="25.5">
      <c r="A159" s="26" t="s">
        <v>47</v>
      </c>
      <c s="31" t="s">
        <v>377</v>
      </c>
      <c s="31" t="s">
        <v>576</v>
      </c>
      <c s="26" t="s">
        <v>49</v>
      </c>
      <c s="32" t="s">
        <v>577</v>
      </c>
      <c s="33" t="s">
        <v>138</v>
      </c>
      <c s="34">
        <v>1.6</v>
      </c>
      <c s="35">
        <v>0</v>
      </c>
      <c s="35">
        <f>ROUND(ROUND(H159,2)*ROUND(G159,3),2)</f>
      </c>
      <c r="O159">
        <f>(I159*21)/100</f>
      </c>
      <c t="s">
        <v>26</v>
      </c>
    </row>
    <row r="160" spans="1:5" ht="12.75">
      <c r="A160" s="36" t="s">
        <v>52</v>
      </c>
      <c r="E160" s="37" t="s">
        <v>49</v>
      </c>
    </row>
    <row r="161" spans="1:5" ht="12.75">
      <c r="A161" s="38" t="s">
        <v>54</v>
      </c>
      <c r="E161" s="39" t="s">
        <v>49</v>
      </c>
    </row>
    <row r="162" spans="1:5" ht="12.75">
      <c r="A162" t="s">
        <v>56</v>
      </c>
      <c r="E162" s="37" t="s">
        <v>49</v>
      </c>
    </row>
    <row r="163" spans="1:16" ht="25.5">
      <c r="A163" s="26" t="s">
        <v>47</v>
      </c>
      <c s="31" t="s">
        <v>395</v>
      </c>
      <c s="31" t="s">
        <v>578</v>
      </c>
      <c s="26" t="s">
        <v>49</v>
      </c>
      <c s="32" t="s">
        <v>579</v>
      </c>
      <c s="33" t="s">
        <v>138</v>
      </c>
      <c s="34">
        <v>1.6</v>
      </c>
      <c s="35">
        <v>0</v>
      </c>
      <c s="35">
        <f>ROUND(ROUND(H163,2)*ROUND(G163,3),2)</f>
      </c>
      <c r="O163">
        <f>(I163*21)/100</f>
      </c>
      <c t="s">
        <v>26</v>
      </c>
    </row>
    <row r="164" spans="1:5" ht="12.75">
      <c r="A164" s="36" t="s">
        <v>52</v>
      </c>
      <c r="E164" s="37" t="s">
        <v>49</v>
      </c>
    </row>
    <row r="165" spans="1:5" ht="12.75">
      <c r="A165" s="38" t="s">
        <v>54</v>
      </c>
      <c r="E165" s="39" t="s">
        <v>49</v>
      </c>
    </row>
    <row r="166" spans="1:5" ht="12.75">
      <c r="A166" t="s">
        <v>56</v>
      </c>
      <c r="E166" s="37" t="s">
        <v>49</v>
      </c>
    </row>
    <row r="167" spans="1:16" ht="25.5">
      <c r="A167" s="26" t="s">
        <v>47</v>
      </c>
      <c s="31" t="s">
        <v>399</v>
      </c>
      <c s="31" t="s">
        <v>580</v>
      </c>
      <c s="26" t="s">
        <v>49</v>
      </c>
      <c s="32" t="s">
        <v>581</v>
      </c>
      <c s="33" t="s">
        <v>138</v>
      </c>
      <c s="34">
        <v>1</v>
      </c>
      <c s="35">
        <v>0</v>
      </c>
      <c s="35">
        <f>ROUND(ROUND(H167,2)*ROUND(G167,3),2)</f>
      </c>
      <c r="O167">
        <f>(I167*21)/100</f>
      </c>
      <c t="s">
        <v>26</v>
      </c>
    </row>
    <row r="168" spans="1:5" ht="12.75">
      <c r="A168" s="36" t="s">
        <v>52</v>
      </c>
      <c r="E168" s="37" t="s">
        <v>49</v>
      </c>
    </row>
    <row r="169" spans="1:5" ht="12.75">
      <c r="A169" s="38" t="s">
        <v>54</v>
      </c>
      <c r="E169" s="39" t="s">
        <v>49</v>
      </c>
    </row>
    <row r="170" spans="1:5" ht="12.75">
      <c r="A170" t="s">
        <v>56</v>
      </c>
      <c r="E170" s="37" t="s">
        <v>49</v>
      </c>
    </row>
    <row r="171" spans="1:16" ht="12.75">
      <c r="A171" s="26" t="s">
        <v>47</v>
      </c>
      <c s="31" t="s">
        <v>403</v>
      </c>
      <c s="31" t="s">
        <v>582</v>
      </c>
      <c s="26" t="s">
        <v>49</v>
      </c>
      <c s="32" t="s">
        <v>583</v>
      </c>
      <c s="33" t="s">
        <v>138</v>
      </c>
      <c s="34">
        <v>5</v>
      </c>
      <c s="35">
        <v>0</v>
      </c>
      <c s="35">
        <f>ROUND(ROUND(H171,2)*ROUND(G171,3),2)</f>
      </c>
      <c r="O171">
        <f>(I171*21)/100</f>
      </c>
      <c t="s">
        <v>26</v>
      </c>
    </row>
    <row r="172" spans="1:5" ht="12.75">
      <c r="A172" s="36" t="s">
        <v>52</v>
      </c>
      <c r="E172" s="37" t="s">
        <v>49</v>
      </c>
    </row>
    <row r="173" spans="1:5" ht="12.75">
      <c r="A173" s="38" t="s">
        <v>54</v>
      </c>
      <c r="E173" s="39" t="s">
        <v>49</v>
      </c>
    </row>
    <row r="174" spans="1:5" ht="12.75">
      <c r="A174" t="s">
        <v>56</v>
      </c>
      <c r="E174" s="37" t="s">
        <v>49</v>
      </c>
    </row>
    <row r="175" spans="1:16" ht="12.75">
      <c r="A175" s="26" t="s">
        <v>47</v>
      </c>
      <c s="31" t="s">
        <v>496</v>
      </c>
      <c s="31" t="s">
        <v>584</v>
      </c>
      <c s="26" t="s">
        <v>49</v>
      </c>
      <c s="32" t="s">
        <v>585</v>
      </c>
      <c s="33" t="s">
        <v>180</v>
      </c>
      <c s="34">
        <v>1</v>
      </c>
      <c s="35">
        <v>0</v>
      </c>
      <c s="35">
        <f>ROUND(ROUND(H175,2)*ROUND(G175,3),2)</f>
      </c>
      <c r="O175">
        <f>(I175*21)/100</f>
      </c>
      <c t="s">
        <v>26</v>
      </c>
    </row>
    <row r="176" spans="1:5" ht="12.75">
      <c r="A176" s="36" t="s">
        <v>52</v>
      </c>
      <c r="E176" s="37" t="s">
        <v>49</v>
      </c>
    </row>
    <row r="177" spans="1:5" ht="12.75">
      <c r="A177" s="38" t="s">
        <v>54</v>
      </c>
      <c r="E177" s="39" t="s">
        <v>49</v>
      </c>
    </row>
    <row r="178" spans="1:5" ht="12.75">
      <c r="A178" t="s">
        <v>56</v>
      </c>
      <c r="E178" s="37" t="s">
        <v>49</v>
      </c>
    </row>
    <row r="179" spans="1:16" ht="12.75">
      <c r="A179" s="26" t="s">
        <v>47</v>
      </c>
      <c s="31" t="s">
        <v>498</v>
      </c>
      <c s="31" t="s">
        <v>586</v>
      </c>
      <c s="26" t="s">
        <v>49</v>
      </c>
      <c s="32" t="s">
        <v>587</v>
      </c>
      <c s="33" t="s">
        <v>180</v>
      </c>
      <c s="34">
        <v>1</v>
      </c>
      <c s="35">
        <v>0</v>
      </c>
      <c s="35">
        <f>ROUND(ROUND(H179,2)*ROUND(G179,3),2)</f>
      </c>
      <c r="O179">
        <f>(I179*21)/100</f>
      </c>
      <c t="s">
        <v>26</v>
      </c>
    </row>
    <row r="180" spans="1:5" ht="12.75">
      <c r="A180" s="36" t="s">
        <v>52</v>
      </c>
      <c r="E180" s="37" t="s">
        <v>49</v>
      </c>
    </row>
    <row r="181" spans="1:5" ht="12.75">
      <c r="A181" s="38" t="s">
        <v>54</v>
      </c>
      <c r="E181" s="39" t="s">
        <v>49</v>
      </c>
    </row>
    <row r="182" spans="1:5" ht="12.75">
      <c r="A182" t="s">
        <v>56</v>
      </c>
      <c r="E182" s="37" t="s">
        <v>49</v>
      </c>
    </row>
    <row r="183" spans="1:16" ht="12.75">
      <c r="A183" s="26" t="s">
        <v>47</v>
      </c>
      <c s="31" t="s">
        <v>500</v>
      </c>
      <c s="31" t="s">
        <v>623</v>
      </c>
      <c s="26" t="s">
        <v>49</v>
      </c>
      <c s="32" t="s">
        <v>624</v>
      </c>
      <c s="33" t="s">
        <v>180</v>
      </c>
      <c s="34">
        <v>2</v>
      </c>
      <c s="35">
        <v>0</v>
      </c>
      <c s="35">
        <f>ROUND(ROUND(H183,2)*ROUND(G183,3),2)</f>
      </c>
      <c r="O183">
        <f>(I183*21)/100</f>
      </c>
      <c t="s">
        <v>26</v>
      </c>
    </row>
    <row r="184" spans="1:5" ht="12.75">
      <c r="A184" s="36" t="s">
        <v>52</v>
      </c>
      <c r="E184" s="37" t="s">
        <v>49</v>
      </c>
    </row>
    <row r="185" spans="1:5" ht="12.75">
      <c r="A185" s="38" t="s">
        <v>54</v>
      </c>
      <c r="E185" s="39" t="s">
        <v>49</v>
      </c>
    </row>
    <row r="186" spans="1:5" ht="12.75">
      <c r="A186" t="s">
        <v>56</v>
      </c>
      <c r="E186" s="37" t="s">
        <v>49</v>
      </c>
    </row>
    <row r="187" spans="1:16" ht="12.75">
      <c r="A187" s="26" t="s">
        <v>47</v>
      </c>
      <c s="31" t="s">
        <v>625</v>
      </c>
      <c s="31" t="s">
        <v>626</v>
      </c>
      <c s="26" t="s">
        <v>49</v>
      </c>
      <c s="32" t="s">
        <v>627</v>
      </c>
      <c s="33" t="s">
        <v>180</v>
      </c>
      <c s="34">
        <v>2</v>
      </c>
      <c s="35">
        <v>0</v>
      </c>
      <c s="35">
        <f>ROUND(ROUND(H187,2)*ROUND(G187,3),2)</f>
      </c>
      <c r="O187">
        <f>(I187*21)/100</f>
      </c>
      <c t="s">
        <v>26</v>
      </c>
    </row>
    <row r="188" spans="1:5" ht="12.75">
      <c r="A188" s="36" t="s">
        <v>52</v>
      </c>
      <c r="E188" s="37" t="s">
        <v>49</v>
      </c>
    </row>
    <row r="189" spans="1:5" ht="12.75">
      <c r="A189" s="38" t="s">
        <v>54</v>
      </c>
      <c r="E189" s="39" t="s">
        <v>49</v>
      </c>
    </row>
    <row r="190" spans="1:5" ht="12.75">
      <c r="A190" t="s">
        <v>56</v>
      </c>
      <c r="E190" s="37" t="s">
        <v>49</v>
      </c>
    </row>
    <row r="191" spans="1:18" ht="12.75" customHeight="1">
      <c r="A191" s="6" t="s">
        <v>45</v>
      </c>
      <c s="6"/>
      <c s="42" t="s">
        <v>588</v>
      </c>
      <c s="6"/>
      <c s="29" t="s">
        <v>589</v>
      </c>
      <c s="6"/>
      <c s="6"/>
      <c s="6"/>
      <c s="43">
        <f>0+Q191</f>
      </c>
      <c r="O191">
        <f>0+R191</f>
      </c>
      <c r="Q191">
        <f>0+I192+I196+I200</f>
      </c>
      <c>
        <f>0+O192+O196+O200</f>
      </c>
    </row>
    <row r="192" spans="1:16" ht="12.75">
      <c r="A192" s="26" t="s">
        <v>47</v>
      </c>
      <c s="31" t="s">
        <v>383</v>
      </c>
      <c s="31" t="s">
        <v>590</v>
      </c>
      <c s="26" t="s">
        <v>49</v>
      </c>
      <c s="32" t="s">
        <v>591</v>
      </c>
      <c s="33" t="s">
        <v>242</v>
      </c>
      <c s="34">
        <v>0.416</v>
      </c>
      <c s="35">
        <v>0</v>
      </c>
      <c s="35">
        <f>ROUND(ROUND(H192,2)*ROUND(G192,3),2)</f>
      </c>
      <c r="O192">
        <f>(I192*21)/100</f>
      </c>
      <c t="s">
        <v>26</v>
      </c>
    </row>
    <row r="193" spans="1:5" ht="12.75">
      <c r="A193" s="36" t="s">
        <v>52</v>
      </c>
      <c r="E193" s="37" t="s">
        <v>49</v>
      </c>
    </row>
    <row r="194" spans="1:5" ht="12.75">
      <c r="A194" s="38" t="s">
        <v>54</v>
      </c>
      <c r="E194" s="39" t="s">
        <v>49</v>
      </c>
    </row>
    <row r="195" spans="1:5" ht="12.75">
      <c r="A195" t="s">
        <v>56</v>
      </c>
      <c r="E195" s="37" t="s">
        <v>49</v>
      </c>
    </row>
    <row r="196" spans="1:16" ht="25.5">
      <c r="A196" s="26" t="s">
        <v>47</v>
      </c>
      <c s="31" t="s">
        <v>389</v>
      </c>
      <c s="31" t="s">
        <v>592</v>
      </c>
      <c s="26" t="s">
        <v>49</v>
      </c>
      <c s="32" t="s">
        <v>593</v>
      </c>
      <c s="33" t="s">
        <v>242</v>
      </c>
      <c s="34">
        <v>0.416</v>
      </c>
      <c s="35">
        <v>0</v>
      </c>
      <c s="35">
        <f>ROUND(ROUND(H196,2)*ROUND(G196,3),2)</f>
      </c>
      <c r="O196">
        <f>(I196*21)/100</f>
      </c>
      <c t="s">
        <v>26</v>
      </c>
    </row>
    <row r="197" spans="1:5" ht="12.75">
      <c r="A197" s="36" t="s">
        <v>52</v>
      </c>
      <c r="E197" s="37" t="s">
        <v>49</v>
      </c>
    </row>
    <row r="198" spans="1:5" ht="12.75">
      <c r="A198" s="38" t="s">
        <v>54</v>
      </c>
      <c r="E198" s="39" t="s">
        <v>49</v>
      </c>
    </row>
    <row r="199" spans="1:5" ht="12.75">
      <c r="A199" t="s">
        <v>56</v>
      </c>
      <c r="E199" s="37" t="s">
        <v>49</v>
      </c>
    </row>
    <row r="200" spans="1:16" ht="12.75">
      <c r="A200" s="26" t="s">
        <v>47</v>
      </c>
      <c s="31" t="s">
        <v>494</v>
      </c>
      <c s="31" t="s">
        <v>594</v>
      </c>
      <c s="26" t="s">
        <v>49</v>
      </c>
      <c s="32" t="s">
        <v>595</v>
      </c>
      <c s="33" t="s">
        <v>242</v>
      </c>
      <c s="34">
        <v>0</v>
      </c>
      <c s="35">
        <v>0</v>
      </c>
      <c s="35">
        <f>ROUND(ROUND(H200,2)*ROUND(G200,3),2)</f>
      </c>
      <c r="O200">
        <f>(I200*21)/100</f>
      </c>
      <c t="s">
        <v>26</v>
      </c>
    </row>
    <row r="201" spans="1:5" ht="12.75">
      <c r="A201" s="36" t="s">
        <v>52</v>
      </c>
      <c r="E201" s="37" t="s">
        <v>49</v>
      </c>
    </row>
    <row r="202" spans="1:5" ht="12.75">
      <c r="A202" s="38" t="s">
        <v>54</v>
      </c>
      <c r="E202" s="39" t="s">
        <v>49</v>
      </c>
    </row>
    <row r="203" spans="1:5" ht="12.75">
      <c r="A203" t="s">
        <v>56</v>
      </c>
      <c r="E203" s="37" t="s">
        <v>49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</v>
      </c>
      <c s="40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18</v>
      </c>
      <c s="6"/>
      <c s="18" t="s">
        <v>19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26</v>
      </c>
      <c s="15" t="s">
        <v>25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28</v>
      </c>
      <c s="27"/>
      <c s="29" t="s">
        <v>46</v>
      </c>
      <c s="27"/>
      <c s="27"/>
      <c s="27"/>
      <c s="30">
        <f>0+Q9</f>
      </c>
      <c r="O9">
        <f>0+R9</f>
      </c>
      <c r="Q9">
        <f>0+I10+I14+I18+I22</f>
      </c>
      <c>
        <f>0+O10+O14+O18+O22</f>
      </c>
    </row>
    <row r="10" spans="1:16" ht="12.75">
      <c r="A10" s="26" t="s">
        <v>47</v>
      </c>
      <c s="31" t="s">
        <v>30</v>
      </c>
      <c s="31" t="s">
        <v>48</v>
      </c>
      <c s="26" t="s">
        <v>49</v>
      </c>
      <c s="32" t="s">
        <v>50</v>
      </c>
      <c s="33" t="s">
        <v>51</v>
      </c>
      <c s="34">
        <v>1</v>
      </c>
      <c s="35">
        <v>0</v>
      </c>
      <c s="35">
        <f>ROUND(ROUND(H10,2)*ROUND(G10,3),2)</f>
      </c>
      <c r="O10">
        <f>(I10*21)/100</f>
      </c>
      <c t="s">
        <v>26</v>
      </c>
    </row>
    <row r="11" spans="1:5" ht="89.25">
      <c r="A11" s="36" t="s">
        <v>52</v>
      </c>
      <c r="E11" s="37" t="s">
        <v>53</v>
      </c>
    </row>
    <row r="12" spans="1:5" ht="12.75">
      <c r="A12" s="38" t="s">
        <v>54</v>
      </c>
      <c r="E12" s="39" t="s">
        <v>55</v>
      </c>
    </row>
    <row r="13" spans="1:5" ht="51">
      <c r="A13" t="s">
        <v>56</v>
      </c>
      <c r="E13" s="37" t="s">
        <v>57</v>
      </c>
    </row>
    <row r="14" spans="1:16" ht="12.75">
      <c r="A14" s="26" t="s">
        <v>47</v>
      </c>
      <c s="31" t="s">
        <v>26</v>
      </c>
      <c s="31" t="s">
        <v>58</v>
      </c>
      <c s="26" t="s">
        <v>49</v>
      </c>
      <c s="32" t="s">
        <v>59</v>
      </c>
      <c s="33" t="s">
        <v>51</v>
      </c>
      <c s="34">
        <v>1</v>
      </c>
      <c s="35">
        <v>0</v>
      </c>
      <c s="35">
        <f>ROUND(ROUND(H14,2)*ROUND(G14,3),2)</f>
      </c>
      <c r="O14">
        <f>(I14*21)/100</f>
      </c>
      <c t="s">
        <v>26</v>
      </c>
    </row>
    <row r="15" spans="1:5" ht="12.75">
      <c r="A15" s="36" t="s">
        <v>52</v>
      </c>
      <c r="E15" s="37" t="s">
        <v>60</v>
      </c>
    </row>
    <row r="16" spans="1:5" ht="12.75">
      <c r="A16" s="38" t="s">
        <v>54</v>
      </c>
      <c r="E16" s="39" t="s">
        <v>61</v>
      </c>
    </row>
    <row r="17" spans="1:5" ht="51">
      <c r="A17" t="s">
        <v>56</v>
      </c>
      <c r="E17" s="37" t="s">
        <v>62</v>
      </c>
    </row>
    <row r="18" spans="1:16" ht="12.75">
      <c r="A18" s="26" t="s">
        <v>47</v>
      </c>
      <c s="31" t="s">
        <v>25</v>
      </c>
      <c s="31" t="s">
        <v>63</v>
      </c>
      <c s="26" t="s">
        <v>49</v>
      </c>
      <c s="32" t="s">
        <v>64</v>
      </c>
      <c s="33" t="s">
        <v>51</v>
      </c>
      <c s="34">
        <v>1</v>
      </c>
      <c s="35">
        <v>0</v>
      </c>
      <c s="35">
        <f>ROUND(ROUND(H18,2)*ROUND(G18,3),2)</f>
      </c>
      <c r="O18">
        <f>(I18*21)/100</f>
      </c>
      <c t="s">
        <v>26</v>
      </c>
    </row>
    <row r="19" spans="1:5" ht="51">
      <c r="A19" s="36" t="s">
        <v>52</v>
      </c>
      <c r="E19" s="37" t="s">
        <v>65</v>
      </c>
    </row>
    <row r="20" spans="1:5" ht="12.75">
      <c r="A20" s="38" t="s">
        <v>54</v>
      </c>
      <c r="E20" s="39" t="s">
        <v>61</v>
      </c>
    </row>
    <row r="21" spans="1:5" ht="89.25">
      <c r="A21" t="s">
        <v>56</v>
      </c>
      <c r="E21" s="37" t="s">
        <v>66</v>
      </c>
    </row>
    <row r="22" spans="1:16" ht="12.75">
      <c r="A22" s="26" t="s">
        <v>47</v>
      </c>
      <c s="31" t="s">
        <v>34</v>
      </c>
      <c s="31" t="s">
        <v>67</v>
      </c>
      <c s="26" t="s">
        <v>49</v>
      </c>
      <c s="32" t="s">
        <v>68</v>
      </c>
      <c s="33" t="s">
        <v>51</v>
      </c>
      <c s="34">
        <v>1</v>
      </c>
      <c s="35">
        <v>0</v>
      </c>
      <c s="35">
        <f>ROUND(ROUND(H22,2)*ROUND(G22,3),2)</f>
      </c>
      <c r="O22">
        <f>(I22*21)/100</f>
      </c>
      <c t="s">
        <v>26</v>
      </c>
    </row>
    <row r="23" spans="1:5" ht="12.75">
      <c r="A23" s="36" t="s">
        <v>52</v>
      </c>
      <c r="E23" s="37" t="s">
        <v>69</v>
      </c>
    </row>
    <row r="24" spans="1:5" ht="12.75">
      <c r="A24" s="38" t="s">
        <v>54</v>
      </c>
      <c r="E24" s="39" t="s">
        <v>61</v>
      </c>
    </row>
    <row r="25" spans="1:5" ht="51">
      <c r="A25" t="s">
        <v>56</v>
      </c>
      <c r="E25" s="37" t="s">
        <v>70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71</v>
      </c>
      <c s="40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71</v>
      </c>
      <c s="1"/>
      <c s="14" t="s">
        <v>72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71</v>
      </c>
      <c s="6"/>
      <c s="18" t="s">
        <v>72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26</v>
      </c>
      <c s="15" t="s">
        <v>25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28</v>
      </c>
      <c s="27"/>
      <c s="29" t="s">
        <v>46</v>
      </c>
      <c s="27"/>
      <c s="27"/>
      <c s="27"/>
      <c s="30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26" t="s">
        <v>47</v>
      </c>
      <c s="31" t="s">
        <v>30</v>
      </c>
      <c s="31" t="s">
        <v>58</v>
      </c>
      <c s="26" t="s">
        <v>49</v>
      </c>
      <c s="32" t="s">
        <v>59</v>
      </c>
      <c s="33" t="s">
        <v>51</v>
      </c>
      <c s="34">
        <v>1</v>
      </c>
      <c s="35">
        <v>0</v>
      </c>
      <c s="35">
        <f>ROUND(ROUND(H10,2)*ROUND(G10,3),2)</f>
      </c>
      <c r="O10">
        <f>(I10*21)/100</f>
      </c>
      <c t="s">
        <v>26</v>
      </c>
    </row>
    <row r="11" spans="1:5" ht="12.75">
      <c r="A11" s="36" t="s">
        <v>52</v>
      </c>
      <c r="E11" s="37" t="s">
        <v>60</v>
      </c>
    </row>
    <row r="12" spans="1:5" ht="12.75">
      <c r="A12" s="38" t="s">
        <v>54</v>
      </c>
      <c r="E12" s="39" t="s">
        <v>61</v>
      </c>
    </row>
    <row r="13" spans="1:5" ht="51">
      <c r="A13" t="s">
        <v>56</v>
      </c>
      <c r="E13" s="37" t="s">
        <v>62</v>
      </c>
    </row>
    <row r="14" spans="1:16" ht="12.75">
      <c r="A14" s="26" t="s">
        <v>47</v>
      </c>
      <c s="31" t="s">
        <v>26</v>
      </c>
      <c s="31" t="s">
        <v>63</v>
      </c>
      <c s="26" t="s">
        <v>49</v>
      </c>
      <c s="32" t="s">
        <v>64</v>
      </c>
      <c s="33" t="s">
        <v>51</v>
      </c>
      <c s="34">
        <v>1</v>
      </c>
      <c s="35">
        <v>0</v>
      </c>
      <c s="35">
        <f>ROUND(ROUND(H14,2)*ROUND(G14,3),2)</f>
      </c>
      <c r="O14">
        <f>(I14*21)/100</f>
      </c>
      <c t="s">
        <v>26</v>
      </c>
    </row>
    <row r="15" spans="1:5" ht="51">
      <c r="A15" s="36" t="s">
        <v>52</v>
      </c>
      <c r="E15" s="37" t="s">
        <v>65</v>
      </c>
    </row>
    <row r="16" spans="1:5" ht="12.75">
      <c r="A16" s="38" t="s">
        <v>54</v>
      </c>
      <c r="E16" s="39" t="s">
        <v>61</v>
      </c>
    </row>
    <row r="17" spans="1:5" ht="89.25">
      <c r="A17" t="s">
        <v>56</v>
      </c>
      <c r="E17" s="37" t="s">
        <v>66</v>
      </c>
    </row>
    <row r="18" spans="1:16" ht="12.75">
      <c r="A18" s="26" t="s">
        <v>47</v>
      </c>
      <c s="31" t="s">
        <v>25</v>
      </c>
      <c s="31" t="s">
        <v>74</v>
      </c>
      <c s="26" t="s">
        <v>49</v>
      </c>
      <c s="32" t="s">
        <v>75</v>
      </c>
      <c s="33" t="s">
        <v>51</v>
      </c>
      <c s="34">
        <v>1</v>
      </c>
      <c s="35">
        <v>0</v>
      </c>
      <c s="35">
        <f>ROUND(ROUND(H18,2)*ROUND(G18,3),2)</f>
      </c>
      <c r="O18">
        <f>(I18*21)/100</f>
      </c>
      <c t="s">
        <v>26</v>
      </c>
    </row>
    <row r="19" spans="1:5" ht="12.75">
      <c r="A19" s="36" t="s">
        <v>52</v>
      </c>
      <c r="E19" s="37" t="s">
        <v>76</v>
      </c>
    </row>
    <row r="20" spans="1:5" ht="12.75">
      <c r="A20" s="38" t="s">
        <v>54</v>
      </c>
      <c r="E20" s="39" t="s">
        <v>61</v>
      </c>
    </row>
    <row r="21" spans="1:5" ht="51">
      <c r="A21" t="s">
        <v>56</v>
      </c>
      <c r="E21" s="37" t="s">
        <v>70</v>
      </c>
    </row>
    <row r="22" spans="1:16" ht="12.75">
      <c r="A22" s="26" t="s">
        <v>47</v>
      </c>
      <c s="31" t="s">
        <v>34</v>
      </c>
      <c s="31" t="s">
        <v>67</v>
      </c>
      <c s="26" t="s">
        <v>49</v>
      </c>
      <c s="32" t="s">
        <v>68</v>
      </c>
      <c s="33" t="s">
        <v>51</v>
      </c>
      <c s="34">
        <v>1</v>
      </c>
      <c s="35">
        <v>0</v>
      </c>
      <c s="35">
        <f>ROUND(ROUND(H22,2)*ROUND(G22,3),2)</f>
      </c>
      <c r="O22">
        <f>(I22*21)/100</f>
      </c>
      <c t="s">
        <v>26</v>
      </c>
    </row>
    <row r="23" spans="1:5" ht="12.75">
      <c r="A23" s="36" t="s">
        <v>52</v>
      </c>
      <c r="E23" s="37" t="s">
        <v>69</v>
      </c>
    </row>
    <row r="24" spans="1:5" ht="12.75">
      <c r="A24" s="38" t="s">
        <v>54</v>
      </c>
      <c r="E24" s="39" t="s">
        <v>61</v>
      </c>
    </row>
    <row r="25" spans="1:5" ht="51">
      <c r="A25" t="s">
        <v>56</v>
      </c>
      <c r="E25" s="37" t="s">
        <v>70</v>
      </c>
    </row>
    <row r="26" spans="1:16" ht="12.75">
      <c r="A26" s="26" t="s">
        <v>47</v>
      </c>
      <c s="31" t="s">
        <v>36</v>
      </c>
      <c s="31" t="s">
        <v>77</v>
      </c>
      <c s="26" t="s">
        <v>49</v>
      </c>
      <c s="32" t="s">
        <v>78</v>
      </c>
      <c s="33" t="s">
        <v>51</v>
      </c>
      <c s="34">
        <v>1</v>
      </c>
      <c s="35">
        <v>0</v>
      </c>
      <c s="35">
        <f>ROUND(ROUND(H26,2)*ROUND(G26,3),2)</f>
      </c>
      <c r="O26">
        <f>(I26*21)/100</f>
      </c>
      <c t="s">
        <v>26</v>
      </c>
    </row>
    <row r="27" spans="1:5" ht="25.5">
      <c r="A27" s="36" t="s">
        <v>52</v>
      </c>
      <c r="E27" s="37" t="s">
        <v>79</v>
      </c>
    </row>
    <row r="28" spans="1:5" ht="12.75">
      <c r="A28" s="38" t="s">
        <v>54</v>
      </c>
      <c r="E28" s="39" t="s">
        <v>80</v>
      </c>
    </row>
    <row r="29" spans="1:5" ht="102">
      <c r="A29" t="s">
        <v>56</v>
      </c>
      <c r="E29" s="37" t="s">
        <v>81</v>
      </c>
    </row>
    <row r="30" spans="1:16" ht="12.75">
      <c r="A30" s="26" t="s">
        <v>47</v>
      </c>
      <c s="31" t="s">
        <v>38</v>
      </c>
      <c s="31" t="s">
        <v>82</v>
      </c>
      <c s="26" t="s">
        <v>83</v>
      </c>
      <c s="32" t="s">
        <v>84</v>
      </c>
      <c s="33" t="s">
        <v>51</v>
      </c>
      <c s="34">
        <v>1</v>
      </c>
      <c s="35">
        <v>0</v>
      </c>
      <c s="35">
        <f>ROUND(ROUND(H30,2)*ROUND(G30,3),2)</f>
      </c>
      <c r="O30">
        <f>(I30*0)/100</f>
      </c>
      <c t="s">
        <v>28</v>
      </c>
    </row>
    <row r="31" spans="1:5" ht="38.25">
      <c r="A31" s="36" t="s">
        <v>52</v>
      </c>
      <c r="E31" s="37" t="s">
        <v>85</v>
      </c>
    </row>
    <row r="32" spans="1:5" ht="12.75">
      <c r="A32" s="38" t="s">
        <v>54</v>
      </c>
      <c r="E32" s="39" t="s">
        <v>61</v>
      </c>
    </row>
    <row r="33" spans="1:5" ht="51">
      <c r="A33" t="s">
        <v>56</v>
      </c>
      <c r="E33" s="37" t="s">
        <v>70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0+O9+O14+O47+O76+O85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88</v>
      </c>
      <c s="40">
        <f>0+I9+I14+I47+I76+I85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86</v>
      </c>
      <c s="1"/>
      <c s="14" t="s">
        <v>87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88</v>
      </c>
      <c s="6"/>
      <c s="18" t="s">
        <v>87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26</v>
      </c>
      <c s="15" t="s">
        <v>25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28</v>
      </c>
      <c s="27"/>
      <c s="29" t="s">
        <v>46</v>
      </c>
      <c s="27"/>
      <c s="27"/>
      <c s="27"/>
      <c s="30">
        <f>0+Q9</f>
      </c>
      <c r="O9">
        <f>0+R9</f>
      </c>
      <c r="Q9">
        <f>0+I10</f>
      </c>
      <c>
        <f>0+O10</f>
      </c>
    </row>
    <row r="10" spans="1:16" ht="12.75">
      <c r="A10" s="26" t="s">
        <v>47</v>
      </c>
      <c s="31" t="s">
        <v>30</v>
      </c>
      <c s="31" t="s">
        <v>90</v>
      </c>
      <c s="26" t="s">
        <v>49</v>
      </c>
      <c s="32" t="s">
        <v>91</v>
      </c>
      <c s="33" t="s">
        <v>92</v>
      </c>
      <c s="34">
        <v>27.261</v>
      </c>
      <c s="35">
        <v>0</v>
      </c>
      <c s="35">
        <f>ROUND(ROUND(H10,2)*ROUND(G10,3),2)</f>
      </c>
      <c r="O10">
        <f>(I10*21)/100</f>
      </c>
      <c t="s">
        <v>26</v>
      </c>
    </row>
    <row r="11" spans="1:5" ht="12.75">
      <c r="A11" s="36" t="s">
        <v>52</v>
      </c>
      <c r="E11" s="37" t="s">
        <v>93</v>
      </c>
    </row>
    <row r="12" spans="1:5" ht="38.25">
      <c r="A12" s="38" t="s">
        <v>54</v>
      </c>
      <c r="E12" s="39" t="s">
        <v>94</v>
      </c>
    </row>
    <row r="13" spans="1:5" ht="51">
      <c r="A13" t="s">
        <v>56</v>
      </c>
      <c r="E13" s="37" t="s">
        <v>95</v>
      </c>
    </row>
    <row r="14" spans="1:18" ht="12.75" customHeight="1">
      <c r="A14" s="6" t="s">
        <v>45</v>
      </c>
      <c s="6"/>
      <c s="42" t="s">
        <v>30</v>
      </c>
      <c s="6"/>
      <c s="29" t="s">
        <v>96</v>
      </c>
      <c s="6"/>
      <c s="6"/>
      <c s="6"/>
      <c s="43">
        <f>0+Q14</f>
      </c>
      <c r="O14">
        <f>0+R14</f>
      </c>
      <c r="Q14">
        <f>0+I15+I19+I23+I27+I31+I35+I39+I43</f>
      </c>
      <c>
        <f>0+O15+O19+O23+O27+O31+O35+O39+O43</f>
      </c>
    </row>
    <row r="15" spans="1:16" ht="12.75">
      <c r="A15" s="26" t="s">
        <v>47</v>
      </c>
      <c s="31" t="s">
        <v>26</v>
      </c>
      <c s="31" t="s">
        <v>97</v>
      </c>
      <c s="26" t="s">
        <v>49</v>
      </c>
      <c s="32" t="s">
        <v>98</v>
      </c>
      <c s="33" t="s">
        <v>92</v>
      </c>
      <c s="34">
        <v>166</v>
      </c>
      <c s="35">
        <v>0</v>
      </c>
      <c s="35">
        <f>ROUND(ROUND(H15,2)*ROUND(G15,3),2)</f>
      </c>
      <c r="O15">
        <f>(I15*21)/100</f>
      </c>
      <c t="s">
        <v>26</v>
      </c>
    </row>
    <row r="16" spans="1:5" ht="63.75">
      <c r="A16" s="36" t="s">
        <v>52</v>
      </c>
      <c r="E16" s="37" t="s">
        <v>99</v>
      </c>
    </row>
    <row r="17" spans="1:5" ht="38.25">
      <c r="A17" s="38" t="s">
        <v>54</v>
      </c>
      <c r="E17" s="39" t="s">
        <v>100</v>
      </c>
    </row>
    <row r="18" spans="1:5" ht="89.25">
      <c r="A18" t="s">
        <v>56</v>
      </c>
      <c r="E18" s="37" t="s">
        <v>101</v>
      </c>
    </row>
    <row r="19" spans="1:16" ht="25.5">
      <c r="A19" s="26" t="s">
        <v>47</v>
      </c>
      <c s="31" t="s">
        <v>25</v>
      </c>
      <c s="31" t="s">
        <v>102</v>
      </c>
      <c s="26" t="s">
        <v>49</v>
      </c>
      <c s="32" t="s">
        <v>103</v>
      </c>
      <c s="33" t="s">
        <v>92</v>
      </c>
      <c s="34">
        <v>23.24</v>
      </c>
      <c s="35">
        <v>0</v>
      </c>
      <c s="35">
        <f>ROUND(ROUND(H19,2)*ROUND(G19,3),2)</f>
      </c>
      <c r="O19">
        <f>(I19*21)/100</f>
      </c>
      <c t="s">
        <v>26</v>
      </c>
    </row>
    <row r="20" spans="1:5" ht="102">
      <c r="A20" s="36" t="s">
        <v>52</v>
      </c>
      <c r="E20" s="37" t="s">
        <v>104</v>
      </c>
    </row>
    <row r="21" spans="1:5" ht="12.75">
      <c r="A21" s="38" t="s">
        <v>54</v>
      </c>
      <c r="E21" s="39" t="s">
        <v>105</v>
      </c>
    </row>
    <row r="22" spans="1:5" ht="89.25">
      <c r="A22" t="s">
        <v>56</v>
      </c>
      <c r="E22" s="37" t="s">
        <v>101</v>
      </c>
    </row>
    <row r="23" spans="1:16" ht="12.75">
      <c r="A23" s="26" t="s">
        <v>47</v>
      </c>
      <c s="31" t="s">
        <v>34</v>
      </c>
      <c s="31" t="s">
        <v>106</v>
      </c>
      <c s="26" t="s">
        <v>49</v>
      </c>
      <c s="32" t="s">
        <v>107</v>
      </c>
      <c s="33" t="s">
        <v>108</v>
      </c>
      <c s="34">
        <v>288.5</v>
      </c>
      <c s="35">
        <v>0</v>
      </c>
      <c s="35">
        <f>ROUND(ROUND(H23,2)*ROUND(G23,3),2)</f>
      </c>
      <c r="O23">
        <f>(I23*21)/100</f>
      </c>
      <c t="s">
        <v>26</v>
      </c>
    </row>
    <row r="24" spans="1:5" ht="38.25">
      <c r="A24" s="36" t="s">
        <v>52</v>
      </c>
      <c r="E24" s="37" t="s">
        <v>109</v>
      </c>
    </row>
    <row r="25" spans="1:5" ht="12.75">
      <c r="A25" s="38" t="s">
        <v>54</v>
      </c>
      <c r="E25" s="39" t="s">
        <v>110</v>
      </c>
    </row>
    <row r="26" spans="1:5" ht="63.75">
      <c r="A26" t="s">
        <v>56</v>
      </c>
      <c r="E26" s="37" t="s">
        <v>111</v>
      </c>
    </row>
    <row r="27" spans="1:16" ht="12.75">
      <c r="A27" s="26" t="s">
        <v>47</v>
      </c>
      <c s="31" t="s">
        <v>36</v>
      </c>
      <c s="31" t="s">
        <v>112</v>
      </c>
      <c s="26" t="s">
        <v>49</v>
      </c>
      <c s="32" t="s">
        <v>113</v>
      </c>
      <c s="33" t="s">
        <v>108</v>
      </c>
      <c s="34">
        <v>287</v>
      </c>
      <c s="35">
        <v>0</v>
      </c>
      <c s="35">
        <f>ROUND(ROUND(H27,2)*ROUND(G27,3),2)</f>
      </c>
      <c r="O27">
        <f>(I27*21)/100</f>
      </c>
      <c t="s">
        <v>26</v>
      </c>
    </row>
    <row r="28" spans="1:5" ht="38.25">
      <c r="A28" s="36" t="s">
        <v>52</v>
      </c>
      <c r="E28" s="37" t="s">
        <v>109</v>
      </c>
    </row>
    <row r="29" spans="1:5" ht="12.75">
      <c r="A29" s="38" t="s">
        <v>54</v>
      </c>
      <c r="E29" s="39" t="s">
        <v>114</v>
      </c>
    </row>
    <row r="30" spans="1:5" ht="63.75">
      <c r="A30" t="s">
        <v>56</v>
      </c>
      <c r="E30" s="37" t="s">
        <v>111</v>
      </c>
    </row>
    <row r="31" spans="1:16" ht="12.75">
      <c r="A31" s="26" t="s">
        <v>47</v>
      </c>
      <c s="31" t="s">
        <v>38</v>
      </c>
      <c s="31" t="s">
        <v>115</v>
      </c>
      <c s="26" t="s">
        <v>49</v>
      </c>
      <c s="32" t="s">
        <v>116</v>
      </c>
      <c s="33" t="s">
        <v>92</v>
      </c>
      <c s="34">
        <v>5.4</v>
      </c>
      <c s="35">
        <v>0</v>
      </c>
      <c s="35">
        <f>ROUND(ROUND(H31,2)*ROUND(G31,3),2)</f>
      </c>
      <c r="O31">
        <f>(I31*21)/100</f>
      </c>
      <c t="s">
        <v>26</v>
      </c>
    </row>
    <row r="32" spans="1:5" ht="25.5">
      <c r="A32" s="36" t="s">
        <v>52</v>
      </c>
      <c r="E32" s="37" t="s">
        <v>117</v>
      </c>
    </row>
    <row r="33" spans="1:5" ht="25.5">
      <c r="A33" s="38" t="s">
        <v>54</v>
      </c>
      <c r="E33" s="39" t="s">
        <v>118</v>
      </c>
    </row>
    <row r="34" spans="1:5" ht="318.75">
      <c r="A34" t="s">
        <v>56</v>
      </c>
      <c r="E34" s="37" t="s">
        <v>119</v>
      </c>
    </row>
    <row r="35" spans="1:16" ht="12.75">
      <c r="A35" s="26" t="s">
        <v>47</v>
      </c>
      <c s="31" t="s">
        <v>120</v>
      </c>
      <c s="31" t="s">
        <v>121</v>
      </c>
      <c s="26" t="s">
        <v>49</v>
      </c>
      <c s="32" t="s">
        <v>122</v>
      </c>
      <c s="33" t="s">
        <v>92</v>
      </c>
      <c s="34">
        <v>13.511</v>
      </c>
      <c s="35">
        <v>0</v>
      </c>
      <c s="35">
        <f>ROUND(ROUND(H35,2)*ROUND(G35,3),2)</f>
      </c>
      <c r="O35">
        <f>(I35*21)/100</f>
      </c>
      <c t="s">
        <v>26</v>
      </c>
    </row>
    <row r="36" spans="1:5" ht="25.5">
      <c r="A36" s="36" t="s">
        <v>52</v>
      </c>
      <c r="E36" s="37" t="s">
        <v>123</v>
      </c>
    </row>
    <row r="37" spans="1:5" ht="76.5">
      <c r="A37" s="38" t="s">
        <v>54</v>
      </c>
      <c r="E37" s="39" t="s">
        <v>124</v>
      </c>
    </row>
    <row r="38" spans="1:5" ht="89.25">
      <c r="A38" t="s">
        <v>56</v>
      </c>
      <c r="E38" s="37" t="s">
        <v>125</v>
      </c>
    </row>
    <row r="39" spans="1:16" ht="12.75">
      <c r="A39" s="26" t="s">
        <v>47</v>
      </c>
      <c s="31" t="s">
        <v>126</v>
      </c>
      <c s="31" t="s">
        <v>127</v>
      </c>
      <c s="26" t="s">
        <v>49</v>
      </c>
      <c s="32" t="s">
        <v>128</v>
      </c>
      <c s="33" t="s">
        <v>108</v>
      </c>
      <c s="34">
        <v>55</v>
      </c>
      <c s="35">
        <v>0</v>
      </c>
      <c s="35">
        <f>ROUND(ROUND(H39,2)*ROUND(G39,3),2)</f>
      </c>
      <c r="O39">
        <f>(I39*21)/100</f>
      </c>
      <c t="s">
        <v>26</v>
      </c>
    </row>
    <row r="40" spans="1:5" ht="25.5">
      <c r="A40" s="36" t="s">
        <v>52</v>
      </c>
      <c r="E40" s="37" t="s">
        <v>123</v>
      </c>
    </row>
    <row r="41" spans="1:5" ht="38.25">
      <c r="A41" s="38" t="s">
        <v>54</v>
      </c>
      <c r="E41" s="39" t="s">
        <v>129</v>
      </c>
    </row>
    <row r="42" spans="1:5" ht="89.25">
      <c r="A42" t="s">
        <v>56</v>
      </c>
      <c r="E42" s="37" t="s">
        <v>125</v>
      </c>
    </row>
    <row r="43" spans="1:16" ht="12.75">
      <c r="A43" s="26" t="s">
        <v>47</v>
      </c>
      <c s="31" t="s">
        <v>41</v>
      </c>
      <c s="31" t="s">
        <v>130</v>
      </c>
      <c s="26" t="s">
        <v>49</v>
      </c>
      <c s="32" t="s">
        <v>131</v>
      </c>
      <c s="33" t="s">
        <v>92</v>
      </c>
      <c s="34">
        <v>5.4</v>
      </c>
      <c s="35">
        <v>0</v>
      </c>
      <c s="35">
        <f>ROUND(ROUND(H43,2)*ROUND(G43,3),2)</f>
      </c>
      <c r="O43">
        <f>(I43*21)/100</f>
      </c>
      <c t="s">
        <v>26</v>
      </c>
    </row>
    <row r="44" spans="1:5" ht="25.5">
      <c r="A44" s="36" t="s">
        <v>52</v>
      </c>
      <c r="E44" s="37" t="s">
        <v>132</v>
      </c>
    </row>
    <row r="45" spans="1:5" ht="63.75">
      <c r="A45" s="38" t="s">
        <v>54</v>
      </c>
      <c r="E45" s="39" t="s">
        <v>133</v>
      </c>
    </row>
    <row r="46" spans="1:5" ht="267.75">
      <c r="A46" t="s">
        <v>56</v>
      </c>
      <c r="E46" s="37" t="s">
        <v>134</v>
      </c>
    </row>
    <row r="47" spans="1:18" ht="12.75" customHeight="1">
      <c r="A47" s="6" t="s">
        <v>45</v>
      </c>
      <c s="6"/>
      <c s="42" t="s">
        <v>36</v>
      </c>
      <c s="6"/>
      <c s="29" t="s">
        <v>135</v>
      </c>
      <c s="6"/>
      <c s="6"/>
      <c s="6"/>
      <c s="43">
        <f>0+Q47</f>
      </c>
      <c r="O47">
        <f>0+R47</f>
      </c>
      <c r="Q47">
        <f>0+I48+I52+I56+I60+I64+I68+I72</f>
      </c>
      <c>
        <f>0+O48+O52+O56+O60+O64+O68+O72</f>
      </c>
    </row>
    <row r="48" spans="1:16" ht="12.75">
      <c r="A48" s="26" t="s">
        <v>47</v>
      </c>
      <c s="31" t="s">
        <v>43</v>
      </c>
      <c s="31" t="s">
        <v>136</v>
      </c>
      <c s="26" t="s">
        <v>49</v>
      </c>
      <c s="32" t="s">
        <v>137</v>
      </c>
      <c s="33" t="s">
        <v>138</v>
      </c>
      <c s="34">
        <v>90.075</v>
      </c>
      <c s="35">
        <v>0</v>
      </c>
      <c s="35">
        <f>ROUND(ROUND(H48,2)*ROUND(G48,3),2)</f>
      </c>
      <c r="O48">
        <f>(I48*21)/100</f>
      </c>
      <c t="s">
        <v>26</v>
      </c>
    </row>
    <row r="49" spans="1:5" ht="25.5">
      <c r="A49" s="36" t="s">
        <v>52</v>
      </c>
      <c r="E49" s="37" t="s">
        <v>139</v>
      </c>
    </row>
    <row r="50" spans="1:5" ht="63.75">
      <c r="A50" s="38" t="s">
        <v>54</v>
      </c>
      <c r="E50" s="39" t="s">
        <v>140</v>
      </c>
    </row>
    <row r="51" spans="1:5" ht="102">
      <c r="A51" t="s">
        <v>56</v>
      </c>
      <c r="E51" s="37" t="s">
        <v>141</v>
      </c>
    </row>
    <row r="52" spans="1:16" ht="12.75">
      <c r="A52" s="26" t="s">
        <v>47</v>
      </c>
      <c s="31" t="s">
        <v>142</v>
      </c>
      <c s="31" t="s">
        <v>143</v>
      </c>
      <c s="26" t="s">
        <v>49</v>
      </c>
      <c s="32" t="s">
        <v>144</v>
      </c>
      <c s="33" t="s">
        <v>138</v>
      </c>
      <c s="34">
        <v>1705.969</v>
      </c>
      <c s="35">
        <v>0</v>
      </c>
      <c s="35">
        <f>ROUND(ROUND(H52,2)*ROUND(G52,3),2)</f>
      </c>
      <c r="O52">
        <f>(I52*21)/100</f>
      </c>
      <c t="s">
        <v>26</v>
      </c>
    </row>
    <row r="53" spans="1:5" ht="25.5">
      <c r="A53" s="36" t="s">
        <v>52</v>
      </c>
      <c r="E53" s="37" t="s">
        <v>145</v>
      </c>
    </row>
    <row r="54" spans="1:5" ht="38.25">
      <c r="A54" s="38" t="s">
        <v>54</v>
      </c>
      <c r="E54" s="39" t="s">
        <v>146</v>
      </c>
    </row>
    <row r="55" spans="1:5" ht="89.25">
      <c r="A55" t="s">
        <v>56</v>
      </c>
      <c r="E55" s="37" t="s">
        <v>147</v>
      </c>
    </row>
    <row r="56" spans="1:16" ht="12.75">
      <c r="A56" s="26" t="s">
        <v>47</v>
      </c>
      <c s="31" t="s">
        <v>148</v>
      </c>
      <c s="31" t="s">
        <v>149</v>
      </c>
      <c s="26" t="s">
        <v>49</v>
      </c>
      <c s="32" t="s">
        <v>150</v>
      </c>
      <c s="33" t="s">
        <v>138</v>
      </c>
      <c s="34">
        <v>1762.154</v>
      </c>
      <c s="35">
        <v>0</v>
      </c>
      <c s="35">
        <f>ROUND(ROUND(H56,2)*ROUND(G56,3),2)</f>
      </c>
      <c r="O56">
        <f>(I56*21)/100</f>
      </c>
      <c t="s">
        <v>26</v>
      </c>
    </row>
    <row r="57" spans="1:5" ht="25.5">
      <c r="A57" s="36" t="s">
        <v>52</v>
      </c>
      <c r="E57" s="37" t="s">
        <v>151</v>
      </c>
    </row>
    <row r="58" spans="1:5" ht="38.25">
      <c r="A58" s="38" t="s">
        <v>54</v>
      </c>
      <c r="E58" s="39" t="s">
        <v>152</v>
      </c>
    </row>
    <row r="59" spans="1:5" ht="89.25">
      <c r="A59" t="s">
        <v>56</v>
      </c>
      <c r="E59" s="37" t="s">
        <v>147</v>
      </c>
    </row>
    <row r="60" spans="1:16" ht="12.75">
      <c r="A60" s="26" t="s">
        <v>47</v>
      </c>
      <c s="31" t="s">
        <v>153</v>
      </c>
      <c s="31" t="s">
        <v>154</v>
      </c>
      <c s="26" t="s">
        <v>49</v>
      </c>
      <c s="32" t="s">
        <v>155</v>
      </c>
      <c s="33" t="s">
        <v>138</v>
      </c>
      <c s="34">
        <v>1670.215</v>
      </c>
      <c s="35">
        <v>0</v>
      </c>
      <c s="35">
        <f>ROUND(ROUND(H60,2)*ROUND(G60,3),2)</f>
      </c>
      <c r="O60">
        <f>(I60*21)/100</f>
      </c>
      <c t="s">
        <v>26</v>
      </c>
    </row>
    <row r="61" spans="1:5" ht="38.25">
      <c r="A61" s="36" t="s">
        <v>52</v>
      </c>
      <c r="E61" s="37" t="s">
        <v>156</v>
      </c>
    </row>
    <row r="62" spans="1:5" ht="38.25">
      <c r="A62" s="38" t="s">
        <v>54</v>
      </c>
      <c r="E62" s="39" t="s">
        <v>157</v>
      </c>
    </row>
    <row r="63" spans="1:5" ht="165.75">
      <c r="A63" t="s">
        <v>56</v>
      </c>
      <c r="E63" s="37" t="s">
        <v>158</v>
      </c>
    </row>
    <row r="64" spans="1:16" ht="12.75">
      <c r="A64" s="26" t="s">
        <v>47</v>
      </c>
      <c s="31" t="s">
        <v>159</v>
      </c>
      <c s="31" t="s">
        <v>160</v>
      </c>
      <c s="26" t="s">
        <v>49</v>
      </c>
      <c s="32" t="s">
        <v>161</v>
      </c>
      <c s="33" t="s">
        <v>138</v>
      </c>
      <c s="34">
        <v>1721.292</v>
      </c>
      <c s="35">
        <v>0</v>
      </c>
      <c s="35">
        <f>ROUND(ROUND(H64,2)*ROUND(G64,3),2)</f>
      </c>
      <c r="O64">
        <f>(I64*21)/100</f>
      </c>
      <c t="s">
        <v>26</v>
      </c>
    </row>
    <row r="65" spans="1:5" ht="38.25">
      <c r="A65" s="36" t="s">
        <v>52</v>
      </c>
      <c r="E65" s="37" t="s">
        <v>162</v>
      </c>
    </row>
    <row r="66" spans="1:5" ht="38.25">
      <c r="A66" s="38" t="s">
        <v>54</v>
      </c>
      <c r="E66" s="39" t="s">
        <v>163</v>
      </c>
    </row>
    <row r="67" spans="1:5" ht="165.75">
      <c r="A67" t="s">
        <v>56</v>
      </c>
      <c r="E67" s="37" t="s">
        <v>158</v>
      </c>
    </row>
    <row r="68" spans="1:16" ht="12.75">
      <c r="A68" s="26" t="s">
        <v>47</v>
      </c>
      <c s="31" t="s">
        <v>164</v>
      </c>
      <c s="31" t="s">
        <v>165</v>
      </c>
      <c s="26" t="s">
        <v>49</v>
      </c>
      <c s="32" t="s">
        <v>166</v>
      </c>
      <c s="33" t="s">
        <v>138</v>
      </c>
      <c s="34">
        <v>332</v>
      </c>
      <c s="35">
        <v>0</v>
      </c>
      <c s="35">
        <f>ROUND(ROUND(H68,2)*ROUND(G68,3),2)</f>
      </c>
      <c r="O68">
        <f>(I68*21)/100</f>
      </c>
      <c t="s">
        <v>26</v>
      </c>
    </row>
    <row r="69" spans="1:5" ht="63.75">
      <c r="A69" s="36" t="s">
        <v>52</v>
      </c>
      <c r="E69" s="37" t="s">
        <v>167</v>
      </c>
    </row>
    <row r="70" spans="1:5" ht="51">
      <c r="A70" s="38" t="s">
        <v>54</v>
      </c>
      <c r="E70" s="39" t="s">
        <v>168</v>
      </c>
    </row>
    <row r="71" spans="1:5" ht="127.5">
      <c r="A71" t="s">
        <v>56</v>
      </c>
      <c r="E71" s="37" t="s">
        <v>169</v>
      </c>
    </row>
    <row r="72" spans="1:16" ht="12.75">
      <c r="A72" s="26" t="s">
        <v>47</v>
      </c>
      <c s="31" t="s">
        <v>170</v>
      </c>
      <c s="31" t="s">
        <v>171</v>
      </c>
      <c s="26" t="s">
        <v>49</v>
      </c>
      <c s="32" t="s">
        <v>172</v>
      </c>
      <c s="33" t="s">
        <v>92</v>
      </c>
      <c s="34">
        <v>23.24</v>
      </c>
      <c s="35">
        <v>0</v>
      </c>
      <c s="35">
        <f>ROUND(ROUND(H72,2)*ROUND(G72,3),2)</f>
      </c>
      <c r="O72">
        <f>(I72*21)/100</f>
      </c>
      <c t="s">
        <v>26</v>
      </c>
    </row>
    <row r="73" spans="1:5" ht="76.5">
      <c r="A73" s="36" t="s">
        <v>52</v>
      </c>
      <c r="E73" s="37" t="s">
        <v>173</v>
      </c>
    </row>
    <row r="74" spans="1:5" ht="51">
      <c r="A74" s="38" t="s">
        <v>54</v>
      </c>
      <c r="E74" s="39" t="s">
        <v>174</v>
      </c>
    </row>
    <row r="75" spans="1:5" ht="242.25">
      <c r="A75" t="s">
        <v>56</v>
      </c>
      <c r="E75" s="37" t="s">
        <v>175</v>
      </c>
    </row>
    <row r="76" spans="1:18" ht="12.75" customHeight="1">
      <c r="A76" s="6" t="s">
        <v>45</v>
      </c>
      <c s="6"/>
      <c s="42" t="s">
        <v>126</v>
      </c>
      <c s="6"/>
      <c s="29" t="s">
        <v>176</v>
      </c>
      <c s="6"/>
      <c s="6"/>
      <c s="6"/>
      <c s="43">
        <f>0+Q76</f>
      </c>
      <c r="O76">
        <f>0+R76</f>
      </c>
      <c r="Q76">
        <f>0+I77+I81</f>
      </c>
      <c>
        <f>0+O77+O81</f>
      </c>
    </row>
    <row r="77" spans="1:16" ht="12.75">
      <c r="A77" s="26" t="s">
        <v>47</v>
      </c>
      <c s="31" t="s">
        <v>177</v>
      </c>
      <c s="31" t="s">
        <v>178</v>
      </c>
      <c s="26" t="s">
        <v>49</v>
      </c>
      <c s="32" t="s">
        <v>179</v>
      </c>
      <c s="33" t="s">
        <v>180</v>
      </c>
      <c s="34">
        <v>1</v>
      </c>
      <c s="35">
        <v>0</v>
      </c>
      <c s="35">
        <f>ROUND(ROUND(H77,2)*ROUND(G77,3),2)</f>
      </c>
      <c r="O77">
        <f>(I77*21)/100</f>
      </c>
      <c t="s">
        <v>26</v>
      </c>
    </row>
    <row r="78" spans="1:5" ht="38.25">
      <c r="A78" s="36" t="s">
        <v>52</v>
      </c>
      <c r="E78" s="37" t="s">
        <v>181</v>
      </c>
    </row>
    <row r="79" spans="1:5" ht="25.5">
      <c r="A79" s="38" t="s">
        <v>54</v>
      </c>
      <c r="E79" s="39" t="s">
        <v>182</v>
      </c>
    </row>
    <row r="80" spans="1:5" ht="63.75">
      <c r="A80" t="s">
        <v>56</v>
      </c>
      <c r="E80" s="37" t="s">
        <v>183</v>
      </c>
    </row>
    <row r="81" spans="1:16" ht="12.75">
      <c r="A81" s="26" t="s">
        <v>47</v>
      </c>
      <c s="31" t="s">
        <v>184</v>
      </c>
      <c s="31" t="s">
        <v>185</v>
      </c>
      <c s="26" t="s">
        <v>49</v>
      </c>
      <c s="32" t="s">
        <v>186</v>
      </c>
      <c s="33" t="s">
        <v>180</v>
      </c>
      <c s="34">
        <v>4</v>
      </c>
      <c s="35">
        <v>0</v>
      </c>
      <c s="35">
        <f>ROUND(ROUND(H81,2)*ROUND(G81,3),2)</f>
      </c>
      <c r="O81">
        <f>(I81*21)/100</f>
      </c>
      <c t="s">
        <v>26</v>
      </c>
    </row>
    <row r="82" spans="1:5" ht="38.25">
      <c r="A82" s="36" t="s">
        <v>52</v>
      </c>
      <c r="E82" s="37" t="s">
        <v>187</v>
      </c>
    </row>
    <row r="83" spans="1:5" ht="25.5">
      <c r="A83" s="38" t="s">
        <v>54</v>
      </c>
      <c r="E83" s="39" t="s">
        <v>188</v>
      </c>
    </row>
    <row r="84" spans="1:5" ht="63.75">
      <c r="A84" t="s">
        <v>56</v>
      </c>
      <c r="E84" s="37" t="s">
        <v>183</v>
      </c>
    </row>
    <row r="85" spans="1:18" ht="12.75" customHeight="1">
      <c r="A85" s="6" t="s">
        <v>45</v>
      </c>
      <c s="6"/>
      <c s="42" t="s">
        <v>41</v>
      </c>
      <c s="6"/>
      <c s="29" t="s">
        <v>189</v>
      </c>
      <c s="6"/>
      <c s="6"/>
      <c s="6"/>
      <c s="43">
        <f>0+Q85</f>
      </c>
      <c r="O85">
        <f>0+R85</f>
      </c>
      <c r="Q85">
        <f>0+I86+I90+I94</f>
      </c>
      <c>
        <f>0+O86+O90+O94</f>
      </c>
    </row>
    <row r="86" spans="1:16" ht="12.75">
      <c r="A86" s="26" t="s">
        <v>47</v>
      </c>
      <c s="31" t="s">
        <v>190</v>
      </c>
      <c s="31" t="s">
        <v>191</v>
      </c>
      <c s="26" t="s">
        <v>49</v>
      </c>
      <c s="32" t="s">
        <v>192</v>
      </c>
      <c s="33" t="s">
        <v>108</v>
      </c>
      <c s="34">
        <v>288.5</v>
      </c>
      <c s="35">
        <v>0</v>
      </c>
      <c s="35">
        <f>ROUND(ROUND(H86,2)*ROUND(G86,3),2)</f>
      </c>
      <c r="O86">
        <f>(I86*21)/100</f>
      </c>
      <c t="s">
        <v>26</v>
      </c>
    </row>
    <row r="87" spans="1:5" ht="38.25">
      <c r="A87" s="36" t="s">
        <v>52</v>
      </c>
      <c r="E87" s="37" t="s">
        <v>193</v>
      </c>
    </row>
    <row r="88" spans="1:5" ht="76.5">
      <c r="A88" s="38" t="s">
        <v>54</v>
      </c>
      <c r="E88" s="39" t="s">
        <v>194</v>
      </c>
    </row>
    <row r="89" spans="1:5" ht="63.75">
      <c r="A89" t="s">
        <v>56</v>
      </c>
      <c r="E89" s="37" t="s">
        <v>195</v>
      </c>
    </row>
    <row r="90" spans="1:16" ht="12.75">
      <c r="A90" s="26" t="s">
        <v>47</v>
      </c>
      <c s="31" t="s">
        <v>196</v>
      </c>
      <c s="31" t="s">
        <v>197</v>
      </c>
      <c s="26" t="s">
        <v>49</v>
      </c>
      <c s="32" t="s">
        <v>198</v>
      </c>
      <c s="33" t="s">
        <v>108</v>
      </c>
      <c s="34">
        <v>288.5</v>
      </c>
      <c s="35">
        <v>0</v>
      </c>
      <c s="35">
        <f>ROUND(ROUND(H90,2)*ROUND(G90,3),2)</f>
      </c>
      <c r="O90">
        <f>(I90*21)/100</f>
      </c>
      <c t="s">
        <v>26</v>
      </c>
    </row>
    <row r="91" spans="1:5" ht="25.5">
      <c r="A91" s="36" t="s">
        <v>52</v>
      </c>
      <c r="E91" s="37" t="s">
        <v>199</v>
      </c>
    </row>
    <row r="92" spans="1:5" ht="76.5">
      <c r="A92" s="38" t="s">
        <v>54</v>
      </c>
      <c r="E92" s="39" t="s">
        <v>194</v>
      </c>
    </row>
    <row r="93" spans="1:5" ht="76.5">
      <c r="A93" t="s">
        <v>56</v>
      </c>
      <c r="E93" s="37" t="s">
        <v>200</v>
      </c>
    </row>
    <row r="94" spans="1:16" ht="12.75">
      <c r="A94" s="26" t="s">
        <v>47</v>
      </c>
      <c s="31" t="s">
        <v>201</v>
      </c>
      <c s="31" t="s">
        <v>202</v>
      </c>
      <c s="26" t="s">
        <v>49</v>
      </c>
      <c s="32" t="s">
        <v>203</v>
      </c>
      <c s="33" t="s">
        <v>108</v>
      </c>
      <c s="34">
        <v>287</v>
      </c>
      <c s="35">
        <v>0</v>
      </c>
      <c s="35">
        <f>ROUND(ROUND(H94,2)*ROUND(G94,3),2)</f>
      </c>
      <c r="O94">
        <f>(I94*21)/100</f>
      </c>
      <c t="s">
        <v>26</v>
      </c>
    </row>
    <row r="95" spans="1:5" ht="25.5">
      <c r="A95" s="36" t="s">
        <v>52</v>
      </c>
      <c r="E95" s="37" t="s">
        <v>199</v>
      </c>
    </row>
    <row r="96" spans="1:5" ht="38.25">
      <c r="A96" s="38" t="s">
        <v>54</v>
      </c>
      <c r="E96" s="39" t="s">
        <v>204</v>
      </c>
    </row>
    <row r="97" spans="1:5" ht="76.5">
      <c r="A97" t="s">
        <v>56</v>
      </c>
      <c r="E97" s="37" t="s">
        <v>200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205</v>
      </c>
      <c s="40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86</v>
      </c>
      <c s="1"/>
      <c s="14" t="s">
        <v>87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205</v>
      </c>
      <c s="6"/>
      <c s="18" t="s">
        <v>206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26</v>
      </c>
      <c s="15" t="s">
        <v>25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41</v>
      </c>
      <c s="27"/>
      <c s="29" t="s">
        <v>189</v>
      </c>
      <c s="27"/>
      <c s="27"/>
      <c s="27"/>
      <c s="30">
        <f>0+Q9</f>
      </c>
      <c r="O9">
        <f>0+R9</f>
      </c>
      <c r="Q9">
        <f>0+I10+I14+I18+I22+I26+I30</f>
      </c>
      <c>
        <f>0+O10+O14+O18+O22+O26+O30</f>
      </c>
    </row>
    <row r="10" spans="1:16" ht="25.5">
      <c r="A10" s="26" t="s">
        <v>47</v>
      </c>
      <c s="31" t="s">
        <v>30</v>
      </c>
      <c s="31" t="s">
        <v>208</v>
      </c>
      <c s="26" t="s">
        <v>49</v>
      </c>
      <c s="32" t="s">
        <v>209</v>
      </c>
      <c s="33" t="s">
        <v>180</v>
      </c>
      <c s="34">
        <v>9</v>
      </c>
      <c s="35">
        <v>0</v>
      </c>
      <c s="35">
        <f>ROUND(ROUND(H10,2)*ROUND(G10,3),2)</f>
      </c>
      <c r="O10">
        <f>(I10*21)/100</f>
      </c>
      <c t="s">
        <v>26</v>
      </c>
    </row>
    <row r="11" spans="1:5" ht="51">
      <c r="A11" s="36" t="s">
        <v>52</v>
      </c>
      <c r="E11" s="37" t="s">
        <v>210</v>
      </c>
    </row>
    <row r="12" spans="1:5" ht="127.5">
      <c r="A12" s="38" t="s">
        <v>54</v>
      </c>
      <c r="E12" s="39" t="s">
        <v>211</v>
      </c>
    </row>
    <row r="13" spans="1:5" ht="76.5">
      <c r="A13" t="s">
        <v>56</v>
      </c>
      <c r="E13" s="37" t="s">
        <v>212</v>
      </c>
    </row>
    <row r="14" spans="1:16" ht="12.75">
      <c r="A14" s="26" t="s">
        <v>47</v>
      </c>
      <c s="31" t="s">
        <v>26</v>
      </c>
      <c s="31" t="s">
        <v>213</v>
      </c>
      <c s="26" t="s">
        <v>49</v>
      </c>
      <c s="32" t="s">
        <v>214</v>
      </c>
      <c s="33" t="s">
        <v>180</v>
      </c>
      <c s="34">
        <v>9</v>
      </c>
      <c s="35">
        <v>0</v>
      </c>
      <c s="35">
        <f>ROUND(ROUND(H14,2)*ROUND(G14,3),2)</f>
      </c>
      <c r="O14">
        <f>(I14*21)/100</f>
      </c>
      <c t="s">
        <v>26</v>
      </c>
    </row>
    <row r="15" spans="1:5" ht="51">
      <c r="A15" s="36" t="s">
        <v>52</v>
      </c>
      <c r="E15" s="37" t="s">
        <v>215</v>
      </c>
    </row>
    <row r="16" spans="1:5" ht="12.75">
      <c r="A16" s="38" t="s">
        <v>54</v>
      </c>
      <c r="E16" s="39" t="s">
        <v>216</v>
      </c>
    </row>
    <row r="17" spans="1:5" ht="51">
      <c r="A17" t="s">
        <v>56</v>
      </c>
      <c r="E17" s="37" t="s">
        <v>217</v>
      </c>
    </row>
    <row r="18" spans="1:16" ht="25.5">
      <c r="A18" s="26" t="s">
        <v>47</v>
      </c>
      <c s="31" t="s">
        <v>25</v>
      </c>
      <c s="31" t="s">
        <v>218</v>
      </c>
      <c s="26" t="s">
        <v>49</v>
      </c>
      <c s="32" t="s">
        <v>219</v>
      </c>
      <c s="33" t="s">
        <v>180</v>
      </c>
      <c s="34">
        <v>4</v>
      </c>
      <c s="35">
        <v>0</v>
      </c>
      <c s="35">
        <f>ROUND(ROUND(H18,2)*ROUND(G18,3),2)</f>
      </c>
      <c r="O18">
        <f>(I18*21)/100</f>
      </c>
      <c t="s">
        <v>26</v>
      </c>
    </row>
    <row r="19" spans="1:5" ht="38.25">
      <c r="A19" s="36" t="s">
        <v>52</v>
      </c>
      <c r="E19" s="37" t="s">
        <v>220</v>
      </c>
    </row>
    <row r="20" spans="1:5" ht="25.5">
      <c r="A20" s="38" t="s">
        <v>54</v>
      </c>
      <c r="E20" s="39" t="s">
        <v>221</v>
      </c>
    </row>
    <row r="21" spans="1:5" ht="76.5">
      <c r="A21" t="s">
        <v>56</v>
      </c>
      <c r="E21" s="37" t="s">
        <v>222</v>
      </c>
    </row>
    <row r="22" spans="1:16" ht="12.75">
      <c r="A22" s="26" t="s">
        <v>47</v>
      </c>
      <c s="31" t="s">
        <v>34</v>
      </c>
      <c s="31" t="s">
        <v>223</v>
      </c>
      <c s="26" t="s">
        <v>49</v>
      </c>
      <c s="32" t="s">
        <v>224</v>
      </c>
      <c s="33" t="s">
        <v>180</v>
      </c>
      <c s="34">
        <v>4</v>
      </c>
      <c s="35">
        <v>0</v>
      </c>
      <c s="35">
        <f>ROUND(ROUND(H22,2)*ROUND(G22,3),2)</f>
      </c>
      <c r="O22">
        <f>(I22*21)/100</f>
      </c>
      <c t="s">
        <v>26</v>
      </c>
    </row>
    <row r="23" spans="1:5" ht="38.25">
      <c r="A23" s="36" t="s">
        <v>52</v>
      </c>
      <c r="E23" s="37" t="s">
        <v>225</v>
      </c>
    </row>
    <row r="24" spans="1:5" ht="25.5">
      <c r="A24" s="38" t="s">
        <v>54</v>
      </c>
      <c r="E24" s="39" t="s">
        <v>226</v>
      </c>
    </row>
    <row r="25" spans="1:5" ht="51">
      <c r="A25" t="s">
        <v>56</v>
      </c>
      <c r="E25" s="37" t="s">
        <v>217</v>
      </c>
    </row>
    <row r="26" spans="1:16" ht="25.5">
      <c r="A26" s="26" t="s">
        <v>47</v>
      </c>
      <c s="31" t="s">
        <v>36</v>
      </c>
      <c s="31" t="s">
        <v>227</v>
      </c>
      <c s="26" t="s">
        <v>49</v>
      </c>
      <c s="32" t="s">
        <v>228</v>
      </c>
      <c s="33" t="s">
        <v>138</v>
      </c>
      <c s="34">
        <v>80.557</v>
      </c>
      <c s="35">
        <v>0</v>
      </c>
      <c s="35">
        <f>ROUND(ROUND(H26,2)*ROUND(G26,3),2)</f>
      </c>
      <c r="O26">
        <f>(I26*21)/100</f>
      </c>
      <c t="s">
        <v>26</v>
      </c>
    </row>
    <row r="27" spans="1:5" ht="25.5">
      <c r="A27" s="36" t="s">
        <v>52</v>
      </c>
      <c r="E27" s="37" t="s">
        <v>229</v>
      </c>
    </row>
    <row r="28" spans="1:5" ht="12.75">
      <c r="A28" s="38" t="s">
        <v>54</v>
      </c>
      <c r="E28" s="39" t="s">
        <v>230</v>
      </c>
    </row>
    <row r="29" spans="1:5" ht="89.25">
      <c r="A29" t="s">
        <v>56</v>
      </c>
      <c r="E29" s="37" t="s">
        <v>231</v>
      </c>
    </row>
    <row r="30" spans="1:16" ht="25.5">
      <c r="A30" s="26" t="s">
        <v>47</v>
      </c>
      <c s="31" t="s">
        <v>38</v>
      </c>
      <c s="31" t="s">
        <v>232</v>
      </c>
      <c s="26" t="s">
        <v>49</v>
      </c>
      <c s="32" t="s">
        <v>233</v>
      </c>
      <c s="33" t="s">
        <v>138</v>
      </c>
      <c s="34">
        <v>80.557</v>
      </c>
      <c s="35">
        <v>0</v>
      </c>
      <c s="35">
        <f>ROUND(ROUND(H30,2)*ROUND(G30,3),2)</f>
      </c>
      <c r="O30">
        <f>(I30*21)/100</f>
      </c>
      <c t="s">
        <v>26</v>
      </c>
    </row>
    <row r="31" spans="1:5" ht="25.5">
      <c r="A31" s="36" t="s">
        <v>52</v>
      </c>
      <c r="E31" s="37" t="s">
        <v>229</v>
      </c>
    </row>
    <row r="32" spans="1:5" ht="89.25">
      <c r="A32" s="38" t="s">
        <v>54</v>
      </c>
      <c r="E32" s="39" t="s">
        <v>234</v>
      </c>
    </row>
    <row r="33" spans="1:5" ht="89.25">
      <c r="A33" t="s">
        <v>56</v>
      </c>
      <c r="E33" s="37" t="s">
        <v>231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0+O9+O22+O87+O92+O137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237</v>
      </c>
      <c s="40">
        <f>0+I9+I22+I87+I92+I137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235</v>
      </c>
      <c s="1"/>
      <c s="14" t="s">
        <v>236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237</v>
      </c>
      <c s="6"/>
      <c s="18" t="s">
        <v>236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26</v>
      </c>
      <c s="15" t="s">
        <v>25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28</v>
      </c>
      <c s="27"/>
      <c s="29" t="s">
        <v>46</v>
      </c>
      <c s="27"/>
      <c s="27"/>
      <c s="27"/>
      <c s="30">
        <f>0+Q9</f>
      </c>
      <c r="O9">
        <f>0+R9</f>
      </c>
      <c r="Q9">
        <f>0+I10+I14+I18</f>
      </c>
      <c>
        <f>0+O10+O14+O18</f>
      </c>
    </row>
    <row r="10" spans="1:16" ht="12.75">
      <c r="A10" s="26" t="s">
        <v>47</v>
      </c>
      <c s="31" t="s">
        <v>30</v>
      </c>
      <c s="31" t="s">
        <v>90</v>
      </c>
      <c s="26" t="s">
        <v>49</v>
      </c>
      <c s="32" t="s">
        <v>91</v>
      </c>
      <c s="33" t="s">
        <v>92</v>
      </c>
      <c s="34">
        <v>6.7</v>
      </c>
      <c s="35">
        <v>0</v>
      </c>
      <c s="35">
        <f>ROUND(ROUND(H10,2)*ROUND(G10,3),2)</f>
      </c>
      <c r="O10">
        <f>(I10*21)/100</f>
      </c>
      <c t="s">
        <v>26</v>
      </c>
    </row>
    <row r="11" spans="1:5" ht="12.75">
      <c r="A11" s="36" t="s">
        <v>52</v>
      </c>
      <c r="E11" s="37" t="s">
        <v>93</v>
      </c>
    </row>
    <row r="12" spans="1:5" ht="63.75">
      <c r="A12" s="38" t="s">
        <v>54</v>
      </c>
      <c r="E12" s="39" t="s">
        <v>239</v>
      </c>
    </row>
    <row r="13" spans="1:5" ht="51">
      <c r="A13" t="s">
        <v>56</v>
      </c>
      <c r="E13" s="37" t="s">
        <v>95</v>
      </c>
    </row>
    <row r="14" spans="1:16" ht="12.75">
      <c r="A14" s="26" t="s">
        <v>47</v>
      </c>
      <c s="31" t="s">
        <v>26</v>
      </c>
      <c s="31" t="s">
        <v>240</v>
      </c>
      <c s="26" t="s">
        <v>241</v>
      </c>
      <c s="32" t="s">
        <v>91</v>
      </c>
      <c s="33" t="s">
        <v>242</v>
      </c>
      <c s="34">
        <v>166.086</v>
      </c>
      <c s="35">
        <v>0</v>
      </c>
      <c s="35">
        <f>ROUND(ROUND(H14,2)*ROUND(G14,3),2)</f>
      </c>
      <c r="O14">
        <f>(I14*21)/100</f>
      </c>
      <c t="s">
        <v>26</v>
      </c>
    </row>
    <row r="15" spans="1:5" ht="38.25">
      <c r="A15" s="36" t="s">
        <v>52</v>
      </c>
      <c r="E15" s="37" t="s">
        <v>243</v>
      </c>
    </row>
    <row r="16" spans="1:5" ht="63.75">
      <c r="A16" s="38" t="s">
        <v>54</v>
      </c>
      <c r="E16" s="39" t="s">
        <v>244</v>
      </c>
    </row>
    <row r="17" spans="1:5" ht="51">
      <c r="A17" t="s">
        <v>56</v>
      </c>
      <c r="E17" s="37" t="s">
        <v>95</v>
      </c>
    </row>
    <row r="18" spans="1:16" ht="12.75">
      <c r="A18" s="26" t="s">
        <v>47</v>
      </c>
      <c s="31" t="s">
        <v>25</v>
      </c>
      <c s="31" t="s">
        <v>245</v>
      </c>
      <c s="26" t="s">
        <v>49</v>
      </c>
      <c s="32" t="s">
        <v>246</v>
      </c>
      <c s="33" t="s">
        <v>92</v>
      </c>
      <c s="34">
        <v>12.15</v>
      </c>
      <c s="35">
        <v>0</v>
      </c>
      <c s="35">
        <f>ROUND(ROUND(H18,2)*ROUND(G18,3),2)</f>
      </c>
      <c r="O18">
        <f>(I18*21)/100</f>
      </c>
      <c t="s">
        <v>26</v>
      </c>
    </row>
    <row r="19" spans="1:5" ht="25.5">
      <c r="A19" s="36" t="s">
        <v>52</v>
      </c>
      <c r="E19" s="37" t="s">
        <v>247</v>
      </c>
    </row>
    <row r="20" spans="1:5" ht="12.75">
      <c r="A20" s="38" t="s">
        <v>54</v>
      </c>
      <c r="E20" s="39" t="s">
        <v>248</v>
      </c>
    </row>
    <row r="21" spans="1:5" ht="63.75">
      <c r="A21" t="s">
        <v>56</v>
      </c>
      <c r="E21" s="37" t="s">
        <v>249</v>
      </c>
    </row>
    <row r="22" spans="1:18" ht="12.75" customHeight="1">
      <c r="A22" s="6" t="s">
        <v>45</v>
      </c>
      <c s="6"/>
      <c s="42" t="s">
        <v>30</v>
      </c>
      <c s="6"/>
      <c s="29" t="s">
        <v>96</v>
      </c>
      <c s="6"/>
      <c s="6"/>
      <c s="6"/>
      <c s="43">
        <f>0+Q22</f>
      </c>
      <c r="O22">
        <f>0+R22</f>
      </c>
      <c r="Q22">
        <f>0+I23+I27+I31+I35+I39+I43+I47+I51+I55+I59+I63+I67+I71+I75+I79+I83</f>
      </c>
      <c>
        <f>0+O23+O27+O31+O35+O39+O43+O47+O51+O55+O59+O63+O67+O71+O75+O79+O83</f>
      </c>
    </row>
    <row r="23" spans="1:16" ht="12.75">
      <c r="A23" s="26" t="s">
        <v>47</v>
      </c>
      <c s="31" t="s">
        <v>34</v>
      </c>
      <c s="31" t="s">
        <v>250</v>
      </c>
      <c s="26" t="s">
        <v>49</v>
      </c>
      <c s="32" t="s">
        <v>251</v>
      </c>
      <c s="33" t="s">
        <v>138</v>
      </c>
      <c s="34">
        <v>58</v>
      </c>
      <c s="35">
        <v>0</v>
      </c>
      <c s="35">
        <f>ROUND(ROUND(H23,2)*ROUND(G23,3),2)</f>
      </c>
      <c r="O23">
        <f>(I23*21)/100</f>
      </c>
      <c t="s">
        <v>26</v>
      </c>
    </row>
    <row r="24" spans="1:5" ht="38.25">
      <c r="A24" s="36" t="s">
        <v>52</v>
      </c>
      <c r="E24" s="37" t="s">
        <v>252</v>
      </c>
    </row>
    <row r="25" spans="1:5" ht="38.25">
      <c r="A25" s="38" t="s">
        <v>54</v>
      </c>
      <c r="E25" s="39" t="s">
        <v>253</v>
      </c>
    </row>
    <row r="26" spans="1:5" ht="51">
      <c r="A26" t="s">
        <v>56</v>
      </c>
      <c r="E26" s="37" t="s">
        <v>254</v>
      </c>
    </row>
    <row r="27" spans="1:16" ht="12.75">
      <c r="A27" s="26" t="s">
        <v>47</v>
      </c>
      <c s="31" t="s">
        <v>36</v>
      </c>
      <c s="31" t="s">
        <v>255</v>
      </c>
      <c s="26" t="s">
        <v>49</v>
      </c>
      <c s="32" t="s">
        <v>256</v>
      </c>
      <c s="33" t="s">
        <v>92</v>
      </c>
      <c s="34">
        <v>5.8</v>
      </c>
      <c s="35">
        <v>0</v>
      </c>
      <c s="35">
        <f>ROUND(ROUND(H27,2)*ROUND(G27,3),2)</f>
      </c>
      <c r="O27">
        <f>(I27*21)/100</f>
      </c>
      <c t="s">
        <v>26</v>
      </c>
    </row>
    <row r="28" spans="1:5" ht="38.25">
      <c r="A28" s="36" t="s">
        <v>52</v>
      </c>
      <c r="E28" s="37" t="s">
        <v>257</v>
      </c>
    </row>
    <row r="29" spans="1:5" ht="153">
      <c r="A29" s="38" t="s">
        <v>54</v>
      </c>
      <c r="E29" s="39" t="s">
        <v>258</v>
      </c>
    </row>
    <row r="30" spans="1:5" ht="102">
      <c r="A30" t="s">
        <v>56</v>
      </c>
      <c r="E30" s="37" t="s">
        <v>259</v>
      </c>
    </row>
    <row r="31" spans="1:16" ht="12.75">
      <c r="A31" s="26" t="s">
        <v>47</v>
      </c>
      <c s="31" t="s">
        <v>38</v>
      </c>
      <c s="31" t="s">
        <v>260</v>
      </c>
      <c s="26" t="s">
        <v>49</v>
      </c>
      <c s="32" t="s">
        <v>261</v>
      </c>
      <c s="33" t="s">
        <v>92</v>
      </c>
      <c s="34">
        <v>21.7</v>
      </c>
      <c s="35">
        <v>0</v>
      </c>
      <c s="35">
        <f>ROUND(ROUND(H31,2)*ROUND(G31,3),2)</f>
      </c>
      <c r="O31">
        <f>(I31*21)/100</f>
      </c>
      <c t="s">
        <v>26</v>
      </c>
    </row>
    <row r="32" spans="1:5" ht="63.75">
      <c r="A32" s="36" t="s">
        <v>52</v>
      </c>
      <c r="E32" s="37" t="s">
        <v>262</v>
      </c>
    </row>
    <row r="33" spans="1:5" ht="51">
      <c r="A33" s="38" t="s">
        <v>54</v>
      </c>
      <c r="E33" s="39" t="s">
        <v>263</v>
      </c>
    </row>
    <row r="34" spans="1:5" ht="89.25">
      <c r="A34" t="s">
        <v>56</v>
      </c>
      <c r="E34" s="37" t="s">
        <v>101</v>
      </c>
    </row>
    <row r="35" spans="1:16" ht="12.75">
      <c r="A35" s="26" t="s">
        <v>47</v>
      </c>
      <c s="31" t="s">
        <v>120</v>
      </c>
      <c s="31" t="s">
        <v>264</v>
      </c>
      <c s="26" t="s">
        <v>49</v>
      </c>
      <c s="32" t="s">
        <v>265</v>
      </c>
      <c s="33" t="s">
        <v>92</v>
      </c>
      <c s="34">
        <v>51.43</v>
      </c>
      <c s="35">
        <v>0</v>
      </c>
      <c s="35">
        <f>ROUND(ROUND(H35,2)*ROUND(G35,3),2)</f>
      </c>
      <c r="O35">
        <f>(I35*21)/100</f>
      </c>
      <c t="s">
        <v>26</v>
      </c>
    </row>
    <row r="36" spans="1:5" ht="25.5">
      <c r="A36" s="36" t="s">
        <v>52</v>
      </c>
      <c r="E36" s="37" t="s">
        <v>266</v>
      </c>
    </row>
    <row r="37" spans="1:5" ht="114.75">
      <c r="A37" s="38" t="s">
        <v>54</v>
      </c>
      <c r="E37" s="39" t="s">
        <v>267</v>
      </c>
    </row>
    <row r="38" spans="1:5" ht="89.25">
      <c r="A38" t="s">
        <v>56</v>
      </c>
      <c r="E38" s="37" t="s">
        <v>101</v>
      </c>
    </row>
    <row r="39" spans="1:16" ht="25.5">
      <c r="A39" s="26" t="s">
        <v>47</v>
      </c>
      <c s="31" t="s">
        <v>126</v>
      </c>
      <c s="31" t="s">
        <v>268</v>
      </c>
      <c s="26" t="s">
        <v>49</v>
      </c>
      <c s="32" t="s">
        <v>269</v>
      </c>
      <c s="33" t="s">
        <v>108</v>
      </c>
      <c s="34">
        <v>117.5</v>
      </c>
      <c s="35">
        <v>0</v>
      </c>
      <c s="35">
        <f>ROUND(ROUND(H39,2)*ROUND(G39,3),2)</f>
      </c>
      <c r="O39">
        <f>(I39*21)/100</f>
      </c>
      <c t="s">
        <v>26</v>
      </c>
    </row>
    <row r="40" spans="1:5" ht="38.25">
      <c r="A40" s="36" t="s">
        <v>52</v>
      </c>
      <c r="E40" s="37" t="s">
        <v>257</v>
      </c>
    </row>
    <row r="41" spans="1:5" ht="38.25">
      <c r="A41" s="38" t="s">
        <v>54</v>
      </c>
      <c r="E41" s="39" t="s">
        <v>270</v>
      </c>
    </row>
    <row r="42" spans="1:5" ht="89.25">
      <c r="A42" t="s">
        <v>56</v>
      </c>
      <c r="E42" s="37" t="s">
        <v>101</v>
      </c>
    </row>
    <row r="43" spans="1:16" ht="12.75">
      <c r="A43" s="26" t="s">
        <v>47</v>
      </c>
      <c s="31" t="s">
        <v>41</v>
      </c>
      <c s="31" t="s">
        <v>271</v>
      </c>
      <c s="26" t="s">
        <v>49</v>
      </c>
      <c s="32" t="s">
        <v>272</v>
      </c>
      <c s="33" t="s">
        <v>92</v>
      </c>
      <c s="34">
        <v>5</v>
      </c>
      <c s="35">
        <v>0</v>
      </c>
      <c s="35">
        <f>ROUND(ROUND(H43,2)*ROUND(G43,3),2)</f>
      </c>
      <c r="O43">
        <f>(I43*21)/100</f>
      </c>
      <c t="s">
        <v>26</v>
      </c>
    </row>
    <row r="44" spans="1:5" ht="25.5">
      <c r="A44" s="36" t="s">
        <v>52</v>
      </c>
      <c r="E44" s="37" t="s">
        <v>273</v>
      </c>
    </row>
    <row r="45" spans="1:5" ht="51">
      <c r="A45" s="38" t="s">
        <v>54</v>
      </c>
      <c r="E45" s="39" t="s">
        <v>274</v>
      </c>
    </row>
    <row r="46" spans="1:5" ht="395.25">
      <c r="A46" t="s">
        <v>56</v>
      </c>
      <c r="E46" s="37" t="s">
        <v>275</v>
      </c>
    </row>
    <row r="47" spans="1:16" ht="12.75">
      <c r="A47" s="26" t="s">
        <v>47</v>
      </c>
      <c s="31" t="s">
        <v>43</v>
      </c>
      <c s="31" t="s">
        <v>276</v>
      </c>
      <c s="26" t="s">
        <v>49</v>
      </c>
      <c s="32" t="s">
        <v>277</v>
      </c>
      <c s="33" t="s">
        <v>92</v>
      </c>
      <c s="34">
        <v>0.9</v>
      </c>
      <c s="35">
        <v>0</v>
      </c>
      <c s="35">
        <f>ROUND(ROUND(H47,2)*ROUND(G47,3),2)</f>
      </c>
      <c r="O47">
        <f>(I47*21)/100</f>
      </c>
      <c t="s">
        <v>26</v>
      </c>
    </row>
    <row r="48" spans="1:5" ht="25.5">
      <c r="A48" s="36" t="s">
        <v>52</v>
      </c>
      <c r="E48" s="37" t="s">
        <v>278</v>
      </c>
    </row>
    <row r="49" spans="1:5" ht="51">
      <c r="A49" s="38" t="s">
        <v>54</v>
      </c>
      <c r="E49" s="39" t="s">
        <v>279</v>
      </c>
    </row>
    <row r="50" spans="1:5" ht="395.25">
      <c r="A50" t="s">
        <v>56</v>
      </c>
      <c r="E50" s="37" t="s">
        <v>275</v>
      </c>
    </row>
    <row r="51" spans="1:16" ht="12.75">
      <c r="A51" s="26" t="s">
        <v>47</v>
      </c>
      <c s="31" t="s">
        <v>142</v>
      </c>
      <c s="31" t="s">
        <v>115</v>
      </c>
      <c s="26" t="s">
        <v>49</v>
      </c>
      <c s="32" t="s">
        <v>116</v>
      </c>
      <c s="33" t="s">
        <v>92</v>
      </c>
      <c s="34">
        <v>9.375</v>
      </c>
      <c s="35">
        <v>0</v>
      </c>
      <c s="35">
        <f>ROUND(ROUND(H51,2)*ROUND(G51,3),2)</f>
      </c>
      <c r="O51">
        <f>(I51*21)/100</f>
      </c>
      <c t="s">
        <v>26</v>
      </c>
    </row>
    <row r="52" spans="1:5" ht="25.5">
      <c r="A52" s="36" t="s">
        <v>52</v>
      </c>
      <c r="E52" s="37" t="s">
        <v>117</v>
      </c>
    </row>
    <row r="53" spans="1:5" ht="25.5">
      <c r="A53" s="38" t="s">
        <v>54</v>
      </c>
      <c r="E53" s="39" t="s">
        <v>280</v>
      </c>
    </row>
    <row r="54" spans="1:5" ht="318.75">
      <c r="A54" t="s">
        <v>56</v>
      </c>
      <c r="E54" s="37" t="s">
        <v>119</v>
      </c>
    </row>
    <row r="55" spans="1:16" ht="12.75">
      <c r="A55" s="26" t="s">
        <v>47</v>
      </c>
      <c s="31" t="s">
        <v>148</v>
      </c>
      <c s="31" t="s">
        <v>281</v>
      </c>
      <c s="26" t="s">
        <v>49</v>
      </c>
      <c s="32" t="s">
        <v>282</v>
      </c>
      <c s="33" t="s">
        <v>92</v>
      </c>
      <c s="34">
        <v>6.675</v>
      </c>
      <c s="35">
        <v>0</v>
      </c>
      <c s="35">
        <f>ROUND(ROUND(H55,2)*ROUND(G55,3),2)</f>
      </c>
      <c r="O55">
        <f>(I55*21)/100</f>
      </c>
      <c t="s">
        <v>26</v>
      </c>
    </row>
    <row r="56" spans="1:5" ht="38.25">
      <c r="A56" s="36" t="s">
        <v>52</v>
      </c>
      <c r="E56" s="37" t="s">
        <v>283</v>
      </c>
    </row>
    <row r="57" spans="1:5" ht="12.75">
      <c r="A57" s="38" t="s">
        <v>54</v>
      </c>
      <c r="E57" s="39" t="s">
        <v>284</v>
      </c>
    </row>
    <row r="58" spans="1:5" ht="318.75">
      <c r="A58" t="s">
        <v>56</v>
      </c>
      <c r="E58" s="37" t="s">
        <v>119</v>
      </c>
    </row>
    <row r="59" spans="1:16" ht="12.75">
      <c r="A59" s="26" t="s">
        <v>47</v>
      </c>
      <c s="31" t="s">
        <v>153</v>
      </c>
      <c s="31" t="s">
        <v>285</v>
      </c>
      <c s="26" t="s">
        <v>49</v>
      </c>
      <c s="32" t="s">
        <v>286</v>
      </c>
      <c s="33" t="s">
        <v>92</v>
      </c>
      <c s="34">
        <v>1.32</v>
      </c>
      <c s="35">
        <v>0</v>
      </c>
      <c s="35">
        <f>ROUND(ROUND(H59,2)*ROUND(G59,3),2)</f>
      </c>
      <c r="O59">
        <f>(I59*21)/100</f>
      </c>
      <c t="s">
        <v>26</v>
      </c>
    </row>
    <row r="60" spans="1:5" ht="25.5">
      <c r="A60" s="36" t="s">
        <v>52</v>
      </c>
      <c r="E60" s="37" t="s">
        <v>273</v>
      </c>
    </row>
    <row r="61" spans="1:5" ht="38.25">
      <c r="A61" s="38" t="s">
        <v>54</v>
      </c>
      <c r="E61" s="39" t="s">
        <v>287</v>
      </c>
    </row>
    <row r="62" spans="1:5" ht="344.25">
      <c r="A62" t="s">
        <v>56</v>
      </c>
      <c r="E62" s="37" t="s">
        <v>288</v>
      </c>
    </row>
    <row r="63" spans="1:16" ht="12.75">
      <c r="A63" s="26" t="s">
        <v>47</v>
      </c>
      <c s="31" t="s">
        <v>159</v>
      </c>
      <c s="31" t="s">
        <v>289</v>
      </c>
      <c s="26" t="s">
        <v>290</v>
      </c>
      <c s="32" t="s">
        <v>291</v>
      </c>
      <c s="33" t="s">
        <v>92</v>
      </c>
      <c s="34">
        <v>0.9</v>
      </c>
      <c s="35">
        <v>0</v>
      </c>
      <c s="35">
        <f>ROUND(ROUND(H63,2)*ROUND(G63,3),2)</f>
      </c>
      <c r="O63">
        <f>(I63*21)/100</f>
      </c>
      <c t="s">
        <v>26</v>
      </c>
    </row>
    <row r="64" spans="1:5" ht="25.5">
      <c r="A64" s="36" t="s">
        <v>52</v>
      </c>
      <c r="E64" s="37" t="s">
        <v>292</v>
      </c>
    </row>
    <row r="65" spans="1:5" ht="12.75">
      <c r="A65" s="38" t="s">
        <v>54</v>
      </c>
      <c r="E65" s="39" t="s">
        <v>293</v>
      </c>
    </row>
    <row r="66" spans="1:5" ht="216.75">
      <c r="A66" t="s">
        <v>56</v>
      </c>
      <c r="E66" s="37" t="s">
        <v>294</v>
      </c>
    </row>
    <row r="67" spans="1:16" ht="12.75">
      <c r="A67" s="26" t="s">
        <v>47</v>
      </c>
      <c s="31" t="s">
        <v>164</v>
      </c>
      <c s="31" t="s">
        <v>289</v>
      </c>
      <c s="26" t="s">
        <v>295</v>
      </c>
      <c s="32" t="s">
        <v>291</v>
      </c>
      <c s="33" t="s">
        <v>92</v>
      </c>
      <c s="34">
        <v>6.32</v>
      </c>
      <c s="35">
        <v>0</v>
      </c>
      <c s="35">
        <f>ROUND(ROUND(H67,2)*ROUND(G67,3),2)</f>
      </c>
      <c r="O67">
        <f>(I67*21)/100</f>
      </c>
      <c t="s">
        <v>26</v>
      </c>
    </row>
    <row r="68" spans="1:5" ht="25.5">
      <c r="A68" s="36" t="s">
        <v>52</v>
      </c>
      <c r="E68" s="37" t="s">
        <v>296</v>
      </c>
    </row>
    <row r="69" spans="1:5" ht="25.5">
      <c r="A69" s="38" t="s">
        <v>54</v>
      </c>
      <c r="E69" s="39" t="s">
        <v>297</v>
      </c>
    </row>
    <row r="70" spans="1:5" ht="216.75">
      <c r="A70" t="s">
        <v>56</v>
      </c>
      <c r="E70" s="37" t="s">
        <v>294</v>
      </c>
    </row>
    <row r="71" spans="1:16" ht="12.75">
      <c r="A71" s="26" t="s">
        <v>47</v>
      </c>
      <c s="31" t="s">
        <v>170</v>
      </c>
      <c s="31" t="s">
        <v>298</v>
      </c>
      <c s="26" t="s">
        <v>49</v>
      </c>
      <c s="32" t="s">
        <v>299</v>
      </c>
      <c s="33" t="s">
        <v>92</v>
      </c>
      <c s="34">
        <v>9.375</v>
      </c>
      <c s="35">
        <v>0</v>
      </c>
      <c s="35">
        <f>ROUND(ROUND(H71,2)*ROUND(G71,3),2)</f>
      </c>
      <c r="O71">
        <f>(I71*21)/100</f>
      </c>
      <c t="s">
        <v>26</v>
      </c>
    </row>
    <row r="72" spans="1:5" ht="25.5">
      <c r="A72" s="36" t="s">
        <v>52</v>
      </c>
      <c r="E72" s="37" t="s">
        <v>300</v>
      </c>
    </row>
    <row r="73" spans="1:5" ht="51">
      <c r="A73" s="38" t="s">
        <v>54</v>
      </c>
      <c r="E73" s="39" t="s">
        <v>301</v>
      </c>
    </row>
    <row r="74" spans="1:5" ht="267.75">
      <c r="A74" t="s">
        <v>56</v>
      </c>
      <c r="E74" s="37" t="s">
        <v>134</v>
      </c>
    </row>
    <row r="75" spans="1:16" ht="12.75">
      <c r="A75" s="26" t="s">
        <v>47</v>
      </c>
      <c s="31" t="s">
        <v>177</v>
      </c>
      <c s="31" t="s">
        <v>302</v>
      </c>
      <c s="26" t="s">
        <v>49</v>
      </c>
      <c s="32" t="s">
        <v>303</v>
      </c>
      <c s="33" t="s">
        <v>138</v>
      </c>
      <c s="34">
        <v>276.5</v>
      </c>
      <c s="35">
        <v>0</v>
      </c>
      <c s="35">
        <f>ROUND(ROUND(H75,2)*ROUND(G75,3),2)</f>
      </c>
      <c r="O75">
        <f>(I75*21)/100</f>
      </c>
      <c t="s">
        <v>26</v>
      </c>
    </row>
    <row r="76" spans="1:5" ht="38.25">
      <c r="A76" s="36" t="s">
        <v>52</v>
      </c>
      <c r="E76" s="37" t="s">
        <v>304</v>
      </c>
    </row>
    <row r="77" spans="1:5" ht="153">
      <c r="A77" s="38" t="s">
        <v>54</v>
      </c>
      <c r="E77" s="39" t="s">
        <v>305</v>
      </c>
    </row>
    <row r="78" spans="1:5" ht="51">
      <c r="A78" t="s">
        <v>56</v>
      </c>
      <c r="E78" s="37" t="s">
        <v>306</v>
      </c>
    </row>
    <row r="79" spans="1:16" ht="12.75">
      <c r="A79" s="26" t="s">
        <v>47</v>
      </c>
      <c s="31" t="s">
        <v>184</v>
      </c>
      <c s="31" t="s">
        <v>307</v>
      </c>
      <c s="26" t="s">
        <v>49</v>
      </c>
      <c s="32" t="s">
        <v>308</v>
      </c>
      <c s="33" t="s">
        <v>138</v>
      </c>
      <c s="34">
        <v>81</v>
      </c>
      <c s="35">
        <v>0</v>
      </c>
      <c s="35">
        <f>ROUND(ROUND(H79,2)*ROUND(G79,3),2)</f>
      </c>
      <c r="O79">
        <f>(I79*21)/100</f>
      </c>
      <c t="s">
        <v>26</v>
      </c>
    </row>
    <row r="80" spans="1:5" ht="25.5">
      <c r="A80" s="36" t="s">
        <v>52</v>
      </c>
      <c r="E80" s="37" t="s">
        <v>309</v>
      </c>
    </row>
    <row r="81" spans="1:5" ht="38.25">
      <c r="A81" s="38" t="s">
        <v>54</v>
      </c>
      <c r="E81" s="39" t="s">
        <v>310</v>
      </c>
    </row>
    <row r="82" spans="1:5" ht="63.75">
      <c r="A82" t="s">
        <v>56</v>
      </c>
      <c r="E82" s="37" t="s">
        <v>311</v>
      </c>
    </row>
    <row r="83" spans="1:16" ht="12.75">
      <c r="A83" s="26" t="s">
        <v>47</v>
      </c>
      <c s="31" t="s">
        <v>190</v>
      </c>
      <c s="31" t="s">
        <v>312</v>
      </c>
      <c s="26" t="s">
        <v>49</v>
      </c>
      <c s="32" t="s">
        <v>313</v>
      </c>
      <c s="33" t="s">
        <v>138</v>
      </c>
      <c s="34">
        <v>81</v>
      </c>
      <c s="35">
        <v>0</v>
      </c>
      <c s="35">
        <f>ROUND(ROUND(H83,2)*ROUND(G83,3),2)</f>
      </c>
      <c r="O83">
        <f>(I83*21)/100</f>
      </c>
      <c t="s">
        <v>26</v>
      </c>
    </row>
    <row r="84" spans="1:5" ht="25.5">
      <c r="A84" s="36" t="s">
        <v>52</v>
      </c>
      <c r="E84" s="37" t="s">
        <v>79</v>
      </c>
    </row>
    <row r="85" spans="1:5" ht="12.75">
      <c r="A85" s="38" t="s">
        <v>54</v>
      </c>
      <c r="E85" s="39" t="s">
        <v>314</v>
      </c>
    </row>
    <row r="86" spans="1:5" ht="63.75">
      <c r="A86" t="s">
        <v>56</v>
      </c>
      <c r="E86" s="37" t="s">
        <v>315</v>
      </c>
    </row>
    <row r="87" spans="1:18" ht="12.75" customHeight="1">
      <c r="A87" s="6" t="s">
        <v>45</v>
      </c>
      <c s="6"/>
      <c s="42" t="s">
        <v>25</v>
      </c>
      <c s="6"/>
      <c s="29" t="s">
        <v>316</v>
      </c>
      <c s="6"/>
      <c s="6"/>
      <c s="6"/>
      <c s="43">
        <f>0+Q87</f>
      </c>
      <c r="O87">
        <f>0+R87</f>
      </c>
      <c r="Q87">
        <f>0+I88</f>
      </c>
      <c>
        <f>0+O88</f>
      </c>
    </row>
    <row r="88" spans="1:16" ht="12.75">
      <c r="A88" s="26" t="s">
        <v>47</v>
      </c>
      <c s="31" t="s">
        <v>196</v>
      </c>
      <c s="31" t="s">
        <v>317</v>
      </c>
      <c s="26" t="s">
        <v>49</v>
      </c>
      <c s="32" t="s">
        <v>318</v>
      </c>
      <c s="33" t="s">
        <v>92</v>
      </c>
      <c s="34">
        <v>0.69</v>
      </c>
      <c s="35">
        <v>0</v>
      </c>
      <c s="35">
        <f>ROUND(ROUND(H88,2)*ROUND(G88,3),2)</f>
      </c>
      <c r="O88">
        <f>(I88*21)/100</f>
      </c>
      <c t="s">
        <v>26</v>
      </c>
    </row>
    <row r="89" spans="1:5" ht="38.25">
      <c r="A89" s="36" t="s">
        <v>52</v>
      </c>
      <c r="E89" s="37" t="s">
        <v>319</v>
      </c>
    </row>
    <row r="90" spans="1:5" ht="38.25">
      <c r="A90" s="38" t="s">
        <v>54</v>
      </c>
      <c r="E90" s="39" t="s">
        <v>320</v>
      </c>
    </row>
    <row r="91" spans="1:5" ht="395.25">
      <c r="A91" t="s">
        <v>56</v>
      </c>
      <c r="E91" s="37" t="s">
        <v>321</v>
      </c>
    </row>
    <row r="92" spans="1:18" ht="12.75" customHeight="1">
      <c r="A92" s="6" t="s">
        <v>45</v>
      </c>
      <c s="6"/>
      <c s="42" t="s">
        <v>36</v>
      </c>
      <c s="6"/>
      <c s="29" t="s">
        <v>135</v>
      </c>
      <c s="6"/>
      <c s="6"/>
      <c s="6"/>
      <c s="43">
        <f>0+Q92</f>
      </c>
      <c r="O92">
        <f>0+R92</f>
      </c>
      <c r="Q92">
        <f>0+I93+I97+I101+I105+I109+I113+I117+I121+I125+I129+I133</f>
      </c>
      <c>
        <f>0+O93+O97+O101+O105+O109+O113+O117+O121+O125+O129+O133</f>
      </c>
    </row>
    <row r="93" spans="1:16" ht="12.75">
      <c r="A93" s="26" t="s">
        <v>47</v>
      </c>
      <c s="31" t="s">
        <v>201</v>
      </c>
      <c s="31" t="s">
        <v>322</v>
      </c>
      <c s="26" t="s">
        <v>49</v>
      </c>
      <c s="32" t="s">
        <v>323</v>
      </c>
      <c s="33" t="s">
        <v>92</v>
      </c>
      <c s="34">
        <v>3.4</v>
      </c>
      <c s="35">
        <v>0</v>
      </c>
      <c s="35">
        <f>ROUND(ROUND(H93,2)*ROUND(G93,3),2)</f>
      </c>
      <c r="O93">
        <f>(I93*21)/100</f>
      </c>
      <c t="s">
        <v>26</v>
      </c>
    </row>
    <row r="94" spans="1:5" ht="38.25">
      <c r="A94" s="36" t="s">
        <v>52</v>
      </c>
      <c r="E94" s="37" t="s">
        <v>324</v>
      </c>
    </row>
    <row r="95" spans="1:5" ht="51">
      <c r="A95" s="38" t="s">
        <v>54</v>
      </c>
      <c r="E95" s="39" t="s">
        <v>325</v>
      </c>
    </row>
    <row r="96" spans="1:5" ht="76.5">
      <c r="A96" t="s">
        <v>56</v>
      </c>
      <c r="E96" s="37" t="s">
        <v>326</v>
      </c>
    </row>
    <row r="97" spans="1:16" ht="12.75">
      <c r="A97" s="26" t="s">
        <v>47</v>
      </c>
      <c s="31" t="s">
        <v>327</v>
      </c>
      <c s="31" t="s">
        <v>328</v>
      </c>
      <c s="26" t="s">
        <v>49</v>
      </c>
      <c s="32" t="s">
        <v>329</v>
      </c>
      <c s="33" t="s">
        <v>138</v>
      </c>
      <c s="34">
        <v>29.5</v>
      </c>
      <c s="35">
        <v>0</v>
      </c>
      <c s="35">
        <f>ROUND(ROUND(H97,2)*ROUND(G97,3),2)</f>
      </c>
      <c r="O97">
        <f>(I97*21)/100</f>
      </c>
      <c t="s">
        <v>26</v>
      </c>
    </row>
    <row r="98" spans="1:5" ht="38.25">
      <c r="A98" s="36" t="s">
        <v>52</v>
      </c>
      <c r="E98" s="37" t="s">
        <v>324</v>
      </c>
    </row>
    <row r="99" spans="1:5" ht="12.75">
      <c r="A99" s="38" t="s">
        <v>54</v>
      </c>
      <c r="E99" s="39" t="s">
        <v>330</v>
      </c>
    </row>
    <row r="100" spans="1:5" ht="76.5">
      <c r="A100" t="s">
        <v>56</v>
      </c>
      <c r="E100" s="37" t="s">
        <v>326</v>
      </c>
    </row>
    <row r="101" spans="1:16" ht="12.75">
      <c r="A101" s="26" t="s">
        <v>47</v>
      </c>
      <c s="31" t="s">
        <v>331</v>
      </c>
      <c s="31" t="s">
        <v>332</v>
      </c>
      <c s="26" t="s">
        <v>49</v>
      </c>
      <c s="32" t="s">
        <v>333</v>
      </c>
      <c s="33" t="s">
        <v>92</v>
      </c>
      <c s="34">
        <v>47.93</v>
      </c>
      <c s="35">
        <v>0</v>
      </c>
      <c s="35">
        <f>ROUND(ROUND(H101,2)*ROUND(G101,3),2)</f>
      </c>
      <c r="O101">
        <f>(I101*21)/100</f>
      </c>
      <c t="s">
        <v>26</v>
      </c>
    </row>
    <row r="102" spans="1:5" ht="38.25">
      <c r="A102" s="36" t="s">
        <v>52</v>
      </c>
      <c r="E102" s="37" t="s">
        <v>334</v>
      </c>
    </row>
    <row r="103" spans="1:5" ht="114.75">
      <c r="A103" s="38" t="s">
        <v>54</v>
      </c>
      <c r="E103" s="39" t="s">
        <v>335</v>
      </c>
    </row>
    <row r="104" spans="1:5" ht="153">
      <c r="A104" t="s">
        <v>56</v>
      </c>
      <c r="E104" s="37" t="s">
        <v>336</v>
      </c>
    </row>
    <row r="105" spans="1:16" ht="12.75">
      <c r="A105" s="26" t="s">
        <v>47</v>
      </c>
      <c s="31" t="s">
        <v>337</v>
      </c>
      <c s="31" t="s">
        <v>338</v>
      </c>
      <c s="26" t="s">
        <v>49</v>
      </c>
      <c s="32" t="s">
        <v>339</v>
      </c>
      <c s="33" t="s">
        <v>92</v>
      </c>
      <c s="34">
        <v>5.02</v>
      </c>
      <c s="35">
        <v>0</v>
      </c>
      <c s="35">
        <f>ROUND(ROUND(H105,2)*ROUND(G105,3),2)</f>
      </c>
      <c r="O105">
        <f>(I105*21)/100</f>
      </c>
      <c t="s">
        <v>26</v>
      </c>
    </row>
    <row r="106" spans="1:5" ht="38.25">
      <c r="A106" s="36" t="s">
        <v>52</v>
      </c>
      <c r="E106" s="37" t="s">
        <v>324</v>
      </c>
    </row>
    <row r="107" spans="1:5" ht="140.25">
      <c r="A107" s="38" t="s">
        <v>54</v>
      </c>
      <c r="E107" s="39" t="s">
        <v>340</v>
      </c>
    </row>
    <row r="108" spans="1:5" ht="76.5">
      <c r="A108" t="s">
        <v>56</v>
      </c>
      <c r="E108" s="37" t="s">
        <v>326</v>
      </c>
    </row>
    <row r="109" spans="1:16" ht="12.75">
      <c r="A109" s="26" t="s">
        <v>47</v>
      </c>
      <c s="31" t="s">
        <v>341</v>
      </c>
      <c s="31" t="s">
        <v>171</v>
      </c>
      <c s="26" t="s">
        <v>49</v>
      </c>
      <c s="32" t="s">
        <v>172</v>
      </c>
      <c s="33" t="s">
        <v>92</v>
      </c>
      <c s="34">
        <v>13.37</v>
      </c>
      <c s="35">
        <v>0</v>
      </c>
      <c s="35">
        <f>ROUND(ROUND(H109,2)*ROUND(G109,3),2)</f>
      </c>
      <c r="O109">
        <f>(I109*21)/100</f>
      </c>
      <c t="s">
        <v>26</v>
      </c>
    </row>
    <row r="110" spans="1:5" ht="38.25">
      <c r="A110" s="36" t="s">
        <v>52</v>
      </c>
      <c r="E110" s="37" t="s">
        <v>342</v>
      </c>
    </row>
    <row r="111" spans="1:5" ht="51">
      <c r="A111" s="38" t="s">
        <v>54</v>
      </c>
      <c r="E111" s="39" t="s">
        <v>343</v>
      </c>
    </row>
    <row r="112" spans="1:5" ht="242.25">
      <c r="A112" t="s">
        <v>56</v>
      </c>
      <c r="E112" s="37" t="s">
        <v>175</v>
      </c>
    </row>
    <row r="113" spans="1:16" ht="12.75">
      <c r="A113" s="26" t="s">
        <v>47</v>
      </c>
      <c s="31" t="s">
        <v>344</v>
      </c>
      <c s="31" t="s">
        <v>345</v>
      </c>
      <c s="26" t="s">
        <v>49</v>
      </c>
      <c s="32" t="s">
        <v>346</v>
      </c>
      <c s="33" t="s">
        <v>138</v>
      </c>
      <c s="34">
        <v>14.5</v>
      </c>
      <c s="35">
        <v>0</v>
      </c>
      <c s="35">
        <f>ROUND(ROUND(H113,2)*ROUND(G113,3),2)</f>
      </c>
      <c r="O113">
        <f>(I113*21)/100</f>
      </c>
      <c t="s">
        <v>26</v>
      </c>
    </row>
    <row r="114" spans="1:5" ht="63.75">
      <c r="A114" s="36" t="s">
        <v>52</v>
      </c>
      <c r="E114" s="37" t="s">
        <v>347</v>
      </c>
    </row>
    <row r="115" spans="1:5" ht="51">
      <c r="A115" s="38" t="s">
        <v>54</v>
      </c>
      <c r="E115" s="39" t="s">
        <v>348</v>
      </c>
    </row>
    <row r="116" spans="1:5" ht="178.5">
      <c r="A116" t="s">
        <v>56</v>
      </c>
      <c r="E116" s="37" t="s">
        <v>349</v>
      </c>
    </row>
    <row r="117" spans="1:16" ht="12.75">
      <c r="A117" s="26" t="s">
        <v>47</v>
      </c>
      <c s="31" t="s">
        <v>350</v>
      </c>
      <c s="31" t="s">
        <v>351</v>
      </c>
      <c s="26" t="s">
        <v>49</v>
      </c>
      <c s="32" t="s">
        <v>352</v>
      </c>
      <c s="33" t="s">
        <v>138</v>
      </c>
      <c s="34">
        <v>7</v>
      </c>
      <c s="35">
        <v>0</v>
      </c>
      <c s="35">
        <f>ROUND(ROUND(H117,2)*ROUND(G117,3),2)</f>
      </c>
      <c r="O117">
        <f>(I117*21)/100</f>
      </c>
      <c t="s">
        <v>26</v>
      </c>
    </row>
    <row r="118" spans="1:5" ht="63.75">
      <c r="A118" s="36" t="s">
        <v>52</v>
      </c>
      <c r="E118" s="37" t="s">
        <v>353</v>
      </c>
    </row>
    <row r="119" spans="1:5" ht="38.25">
      <c r="A119" s="38" t="s">
        <v>54</v>
      </c>
      <c r="E119" s="39" t="s">
        <v>354</v>
      </c>
    </row>
    <row r="120" spans="1:5" ht="178.5">
      <c r="A120" t="s">
        <v>56</v>
      </c>
      <c r="E120" s="37" t="s">
        <v>349</v>
      </c>
    </row>
    <row r="121" spans="1:16" ht="12.75">
      <c r="A121" s="26" t="s">
        <v>47</v>
      </c>
      <c s="31" t="s">
        <v>355</v>
      </c>
      <c s="31" t="s">
        <v>356</v>
      </c>
      <c s="26" t="s">
        <v>49</v>
      </c>
      <c s="32" t="s">
        <v>357</v>
      </c>
      <c s="33" t="s">
        <v>138</v>
      </c>
      <c s="34">
        <v>6</v>
      </c>
      <c s="35">
        <v>0</v>
      </c>
      <c s="35">
        <f>ROUND(ROUND(H121,2)*ROUND(G121,3),2)</f>
      </c>
      <c r="O121">
        <f>(I121*21)/100</f>
      </c>
      <c t="s">
        <v>26</v>
      </c>
    </row>
    <row r="122" spans="1:5" ht="63.75">
      <c r="A122" s="36" t="s">
        <v>52</v>
      </c>
      <c r="E122" s="37" t="s">
        <v>358</v>
      </c>
    </row>
    <row r="123" spans="1:5" ht="63.75">
      <c r="A123" s="38" t="s">
        <v>54</v>
      </c>
      <c r="E123" s="39" t="s">
        <v>359</v>
      </c>
    </row>
    <row r="124" spans="1:5" ht="178.5">
      <c r="A124" t="s">
        <v>56</v>
      </c>
      <c r="E124" s="37" t="s">
        <v>349</v>
      </c>
    </row>
    <row r="125" spans="1:16" ht="25.5">
      <c r="A125" s="26" t="s">
        <v>47</v>
      </c>
      <c s="31" t="s">
        <v>360</v>
      </c>
      <c s="31" t="s">
        <v>361</v>
      </c>
      <c s="26" t="s">
        <v>49</v>
      </c>
      <c s="32" t="s">
        <v>362</v>
      </c>
      <c s="33" t="s">
        <v>138</v>
      </c>
      <c s="34">
        <v>9</v>
      </c>
      <c s="35">
        <v>0</v>
      </c>
      <c s="35">
        <f>ROUND(ROUND(H125,2)*ROUND(G125,3),2)</f>
      </c>
      <c r="O125">
        <f>(I125*21)/100</f>
      </c>
      <c t="s">
        <v>26</v>
      </c>
    </row>
    <row r="126" spans="1:5" ht="63.75">
      <c r="A126" s="36" t="s">
        <v>52</v>
      </c>
      <c r="E126" s="37" t="s">
        <v>363</v>
      </c>
    </row>
    <row r="127" spans="1:5" ht="51">
      <c r="A127" s="38" t="s">
        <v>54</v>
      </c>
      <c r="E127" s="39" t="s">
        <v>364</v>
      </c>
    </row>
    <row r="128" spans="1:5" ht="178.5">
      <c r="A128" t="s">
        <v>56</v>
      </c>
      <c r="E128" s="37" t="s">
        <v>349</v>
      </c>
    </row>
    <row r="129" spans="1:16" ht="25.5">
      <c r="A129" s="26" t="s">
        <v>47</v>
      </c>
      <c s="31" t="s">
        <v>365</v>
      </c>
      <c s="31" t="s">
        <v>366</v>
      </c>
      <c s="26" t="s">
        <v>49</v>
      </c>
      <c s="32" t="s">
        <v>367</v>
      </c>
      <c s="33" t="s">
        <v>138</v>
      </c>
      <c s="34">
        <v>4.5</v>
      </c>
      <c s="35">
        <v>0</v>
      </c>
      <c s="35">
        <f>ROUND(ROUND(H129,2)*ROUND(G129,3),2)</f>
      </c>
      <c r="O129">
        <f>(I129*21)/100</f>
      </c>
      <c t="s">
        <v>26</v>
      </c>
    </row>
    <row r="130" spans="1:5" ht="63.75">
      <c r="A130" s="36" t="s">
        <v>52</v>
      </c>
      <c r="E130" s="37" t="s">
        <v>368</v>
      </c>
    </row>
    <row r="131" spans="1:5" ht="38.25">
      <c r="A131" s="38" t="s">
        <v>54</v>
      </c>
      <c r="E131" s="39" t="s">
        <v>369</v>
      </c>
    </row>
    <row r="132" spans="1:5" ht="178.5">
      <c r="A132" t="s">
        <v>56</v>
      </c>
      <c r="E132" s="37" t="s">
        <v>349</v>
      </c>
    </row>
    <row r="133" spans="1:16" ht="12.75">
      <c r="A133" s="26" t="s">
        <v>47</v>
      </c>
      <c s="31" t="s">
        <v>370</v>
      </c>
      <c s="31" t="s">
        <v>371</v>
      </c>
      <c s="26" t="s">
        <v>372</v>
      </c>
      <c s="32" t="s">
        <v>373</v>
      </c>
      <c s="33" t="s">
        <v>138</v>
      </c>
      <c s="34">
        <v>9.5</v>
      </c>
      <c s="35">
        <v>0</v>
      </c>
      <c s="35">
        <f>ROUND(ROUND(H133,2)*ROUND(G133,3),2)</f>
      </c>
      <c r="O133">
        <f>(I133*21)/100</f>
      </c>
      <c t="s">
        <v>26</v>
      </c>
    </row>
    <row r="134" spans="1:5" ht="38.25">
      <c r="A134" s="36" t="s">
        <v>52</v>
      </c>
      <c r="E134" s="37" t="s">
        <v>374</v>
      </c>
    </row>
    <row r="135" spans="1:5" ht="38.25">
      <c r="A135" s="38" t="s">
        <v>54</v>
      </c>
      <c r="E135" s="39" t="s">
        <v>375</v>
      </c>
    </row>
    <row r="136" spans="1:5" ht="102">
      <c r="A136" t="s">
        <v>56</v>
      </c>
      <c r="E136" s="37" t="s">
        <v>376</v>
      </c>
    </row>
    <row r="137" spans="1:18" ht="12.75" customHeight="1">
      <c r="A137" s="6" t="s">
        <v>45</v>
      </c>
      <c s="6"/>
      <c s="42" t="s">
        <v>41</v>
      </c>
      <c s="6"/>
      <c s="29" t="s">
        <v>189</v>
      </c>
      <c s="6"/>
      <c s="6"/>
      <c s="6"/>
      <c s="43">
        <f>0+Q137</f>
      </c>
      <c r="O137">
        <f>0+R137</f>
      </c>
      <c r="Q137">
        <f>0+I138+I142+I146+I150+I154+I158</f>
      </c>
      <c>
        <f>0+O138+O142+O146+O150+O154+O158</f>
      </c>
    </row>
    <row r="138" spans="1:16" ht="12.75">
      <c r="A138" s="26" t="s">
        <v>47</v>
      </c>
      <c s="31" t="s">
        <v>377</v>
      </c>
      <c s="31" t="s">
        <v>378</v>
      </c>
      <c s="26" t="s">
        <v>49</v>
      </c>
      <c s="32" t="s">
        <v>379</v>
      </c>
      <c s="33" t="s">
        <v>92</v>
      </c>
      <c s="34">
        <v>2.427</v>
      </c>
      <c s="35">
        <v>0</v>
      </c>
      <c s="35">
        <f>ROUND(ROUND(H138,2)*ROUND(G138,3),2)</f>
      </c>
      <c r="O138">
        <f>(I138*21)/100</f>
      </c>
      <c t="s">
        <v>26</v>
      </c>
    </row>
    <row r="139" spans="1:5" ht="38.25">
      <c r="A139" s="36" t="s">
        <v>52</v>
      </c>
      <c r="E139" s="37" t="s">
        <v>380</v>
      </c>
    </row>
    <row r="140" spans="1:5" ht="38.25">
      <c r="A140" s="38" t="s">
        <v>54</v>
      </c>
      <c r="E140" s="39" t="s">
        <v>381</v>
      </c>
    </row>
    <row r="141" spans="1:5" ht="76.5">
      <c r="A141" t="s">
        <v>56</v>
      </c>
      <c r="E141" s="37" t="s">
        <v>382</v>
      </c>
    </row>
    <row r="142" spans="1:16" ht="12.75">
      <c r="A142" s="26" t="s">
        <v>47</v>
      </c>
      <c s="31" t="s">
        <v>383</v>
      </c>
      <c s="31" t="s">
        <v>384</v>
      </c>
      <c s="26" t="s">
        <v>49</v>
      </c>
      <c s="32" t="s">
        <v>385</v>
      </c>
      <c s="33" t="s">
        <v>108</v>
      </c>
      <c s="34">
        <v>21</v>
      </c>
      <c s="35">
        <v>0</v>
      </c>
      <c s="35">
        <f>ROUND(ROUND(H142,2)*ROUND(G142,3),2)</f>
      </c>
      <c r="O142">
        <f>(I142*21)/100</f>
      </c>
      <c t="s">
        <v>26</v>
      </c>
    </row>
    <row r="143" spans="1:5" ht="51">
      <c r="A143" s="36" t="s">
        <v>52</v>
      </c>
      <c r="E143" s="37" t="s">
        <v>386</v>
      </c>
    </row>
    <row r="144" spans="1:5" ht="38.25">
      <c r="A144" s="38" t="s">
        <v>54</v>
      </c>
      <c r="E144" s="39" t="s">
        <v>387</v>
      </c>
    </row>
    <row r="145" spans="1:5" ht="76.5">
      <c r="A145" t="s">
        <v>56</v>
      </c>
      <c r="E145" s="37" t="s">
        <v>388</v>
      </c>
    </row>
    <row r="146" spans="1:16" ht="12.75">
      <c r="A146" s="26" t="s">
        <v>47</v>
      </c>
      <c s="31" t="s">
        <v>389</v>
      </c>
      <c s="31" t="s">
        <v>390</v>
      </c>
      <c s="26" t="s">
        <v>391</v>
      </c>
      <c s="32" t="s">
        <v>392</v>
      </c>
      <c s="33" t="s">
        <v>108</v>
      </c>
      <c s="34">
        <v>125.5</v>
      </c>
      <c s="35">
        <v>0</v>
      </c>
      <c s="35">
        <f>ROUND(ROUND(H146,2)*ROUND(G146,3),2)</f>
      </c>
      <c r="O146">
        <f>(I146*21)/100</f>
      </c>
      <c t="s">
        <v>26</v>
      </c>
    </row>
    <row r="147" spans="1:5" ht="51">
      <c r="A147" s="36" t="s">
        <v>52</v>
      </c>
      <c r="E147" s="37" t="s">
        <v>393</v>
      </c>
    </row>
    <row r="148" spans="1:5" ht="38.25">
      <c r="A148" s="38" t="s">
        <v>54</v>
      </c>
      <c r="E148" s="39" t="s">
        <v>394</v>
      </c>
    </row>
    <row r="149" spans="1:5" ht="76.5">
      <c r="A149" t="s">
        <v>56</v>
      </c>
      <c r="E149" s="37" t="s">
        <v>388</v>
      </c>
    </row>
    <row r="150" spans="1:16" ht="12.75">
      <c r="A150" s="26" t="s">
        <v>47</v>
      </c>
      <c s="31" t="s">
        <v>395</v>
      </c>
      <c s="31" t="s">
        <v>390</v>
      </c>
      <c s="26" t="s">
        <v>396</v>
      </c>
      <c s="32" t="s">
        <v>392</v>
      </c>
      <c s="33" t="s">
        <v>108</v>
      </c>
      <c s="34">
        <v>27.5</v>
      </c>
      <c s="35">
        <v>0</v>
      </c>
      <c s="35">
        <f>ROUND(ROUND(H150,2)*ROUND(G150,3),2)</f>
      </c>
      <c r="O150">
        <f>(I150*21)/100</f>
      </c>
      <c t="s">
        <v>26</v>
      </c>
    </row>
    <row r="151" spans="1:5" ht="51">
      <c r="A151" s="36" t="s">
        <v>52</v>
      </c>
      <c r="E151" s="37" t="s">
        <v>397</v>
      </c>
    </row>
    <row r="152" spans="1:5" ht="38.25">
      <c r="A152" s="38" t="s">
        <v>54</v>
      </c>
      <c r="E152" s="39" t="s">
        <v>398</v>
      </c>
    </row>
    <row r="153" spans="1:5" ht="76.5">
      <c r="A153" t="s">
        <v>56</v>
      </c>
      <c r="E153" s="37" t="s">
        <v>388</v>
      </c>
    </row>
    <row r="154" spans="1:16" ht="12.75">
      <c r="A154" s="26" t="s">
        <v>47</v>
      </c>
      <c s="31" t="s">
        <v>399</v>
      </c>
      <c s="31" t="s">
        <v>400</v>
      </c>
      <c s="26" t="s">
        <v>49</v>
      </c>
      <c s="32" t="s">
        <v>401</v>
      </c>
      <c s="33" t="s">
        <v>108</v>
      </c>
      <c s="34">
        <v>166</v>
      </c>
      <c s="35">
        <v>0</v>
      </c>
      <c s="35">
        <f>ROUND(ROUND(H154,2)*ROUND(G154,3),2)</f>
      </c>
      <c r="O154">
        <f>(I154*21)/100</f>
      </c>
      <c t="s">
        <v>26</v>
      </c>
    </row>
    <row r="155" spans="1:5" ht="38.25">
      <c r="A155" s="36" t="s">
        <v>52</v>
      </c>
      <c r="E155" s="37" t="s">
        <v>193</v>
      </c>
    </row>
    <row r="156" spans="1:5" ht="38.25">
      <c r="A156" s="38" t="s">
        <v>54</v>
      </c>
      <c r="E156" s="39" t="s">
        <v>402</v>
      </c>
    </row>
    <row r="157" spans="1:5" ht="63.75">
      <c r="A157" t="s">
        <v>56</v>
      </c>
      <c r="E157" s="37" t="s">
        <v>195</v>
      </c>
    </row>
    <row r="158" spans="1:16" ht="12.75">
      <c r="A158" s="26" t="s">
        <v>47</v>
      </c>
      <c s="31" t="s">
        <v>403</v>
      </c>
      <c s="31" t="s">
        <v>404</v>
      </c>
      <c s="26" t="s">
        <v>49</v>
      </c>
      <c s="32" t="s">
        <v>405</v>
      </c>
      <c s="33" t="s">
        <v>108</v>
      </c>
      <c s="34">
        <v>320</v>
      </c>
      <c s="35">
        <v>0</v>
      </c>
      <c s="35">
        <f>ROUND(ROUND(H158,2)*ROUND(G158,3),2)</f>
      </c>
      <c r="O158">
        <f>(I158*21)/100</f>
      </c>
      <c t="s">
        <v>26</v>
      </c>
    </row>
    <row r="159" spans="1:5" ht="38.25">
      <c r="A159" s="36" t="s">
        <v>52</v>
      </c>
      <c r="E159" s="37" t="s">
        <v>406</v>
      </c>
    </row>
    <row r="160" spans="1:5" ht="89.25">
      <c r="A160" s="38" t="s">
        <v>54</v>
      </c>
      <c r="E160" s="39" t="s">
        <v>407</v>
      </c>
    </row>
    <row r="161" spans="1:5" ht="63.75">
      <c r="A161" t="s">
        <v>56</v>
      </c>
      <c r="E161" s="37" t="s">
        <v>195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408</v>
      </c>
      <c s="40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235</v>
      </c>
      <c s="1"/>
      <c s="14" t="s">
        <v>236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408</v>
      </c>
      <c s="6"/>
      <c s="18" t="s">
        <v>409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26</v>
      </c>
      <c s="15" t="s">
        <v>25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41</v>
      </c>
      <c s="27"/>
      <c s="29" t="s">
        <v>189</v>
      </c>
      <c s="27"/>
      <c s="27"/>
      <c s="27"/>
      <c s="30">
        <f>0+Q9</f>
      </c>
      <c r="O9">
        <f>0+R9</f>
      </c>
      <c r="Q9">
        <f>0+I10+I14</f>
      </c>
      <c>
        <f>0+O10+O14</f>
      </c>
    </row>
    <row r="10" spans="1:16" ht="25.5">
      <c r="A10" s="26" t="s">
        <v>47</v>
      </c>
      <c s="31" t="s">
        <v>30</v>
      </c>
      <c s="31" t="s">
        <v>227</v>
      </c>
      <c s="26" t="s">
        <v>49</v>
      </c>
      <c s="32" t="s">
        <v>228</v>
      </c>
      <c s="33" t="s">
        <v>138</v>
      </c>
      <c s="34">
        <v>14</v>
      </c>
      <c s="35">
        <v>0</v>
      </c>
      <c s="35">
        <f>ROUND(ROUND(H10,2)*ROUND(G10,3),2)</f>
      </c>
      <c r="O10">
        <f>(I10*21)/100</f>
      </c>
      <c t="s">
        <v>26</v>
      </c>
    </row>
    <row r="11" spans="1:5" ht="25.5">
      <c r="A11" s="36" t="s">
        <v>52</v>
      </c>
      <c r="E11" s="37" t="s">
        <v>229</v>
      </c>
    </row>
    <row r="12" spans="1:5" ht="12.75">
      <c r="A12" s="38" t="s">
        <v>54</v>
      </c>
      <c r="E12" s="39" t="s">
        <v>411</v>
      </c>
    </row>
    <row r="13" spans="1:5" ht="89.25">
      <c r="A13" t="s">
        <v>56</v>
      </c>
      <c r="E13" s="37" t="s">
        <v>231</v>
      </c>
    </row>
    <row r="14" spans="1:16" ht="25.5">
      <c r="A14" s="26" t="s">
        <v>47</v>
      </c>
      <c s="31" t="s">
        <v>26</v>
      </c>
      <c s="31" t="s">
        <v>232</v>
      </c>
      <c s="26" t="s">
        <v>49</v>
      </c>
      <c s="32" t="s">
        <v>233</v>
      </c>
      <c s="33" t="s">
        <v>138</v>
      </c>
      <c s="34">
        <v>14</v>
      </c>
      <c s="35">
        <v>0</v>
      </c>
      <c s="35">
        <f>ROUND(ROUND(H14,2)*ROUND(G14,3),2)</f>
      </c>
      <c r="O14">
        <f>(I14*21)/100</f>
      </c>
      <c t="s">
        <v>26</v>
      </c>
    </row>
    <row r="15" spans="1:5" ht="25.5">
      <c r="A15" s="36" t="s">
        <v>52</v>
      </c>
      <c r="E15" s="37" t="s">
        <v>229</v>
      </c>
    </row>
    <row r="16" spans="1:5" ht="25.5">
      <c r="A16" s="38" t="s">
        <v>54</v>
      </c>
      <c r="E16" s="39" t="s">
        <v>412</v>
      </c>
    </row>
    <row r="17" spans="1:5" ht="89.25">
      <c r="A17" t="s">
        <v>56</v>
      </c>
      <c r="E17" s="37" t="s">
        <v>231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0+O9+O22+O103+O116+O153+O166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415</v>
      </c>
      <c s="40">
        <f>0+I9+I22+I103+I116+I153+I166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413</v>
      </c>
      <c s="1"/>
      <c s="14" t="s">
        <v>414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415</v>
      </c>
      <c s="6"/>
      <c s="18" t="s">
        <v>414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26</v>
      </c>
      <c s="15" t="s">
        <v>25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28</v>
      </c>
      <c s="27"/>
      <c s="29" t="s">
        <v>46</v>
      </c>
      <c s="27"/>
      <c s="27"/>
      <c s="27"/>
      <c s="30">
        <f>0+Q9</f>
      </c>
      <c r="O9">
        <f>0+R9</f>
      </c>
      <c r="Q9">
        <f>0+I10+I14+I18</f>
      </c>
      <c>
        <f>0+O10+O14+O18</f>
      </c>
    </row>
    <row r="10" spans="1:16" ht="12.75">
      <c r="A10" s="26" t="s">
        <v>47</v>
      </c>
      <c s="31" t="s">
        <v>30</v>
      </c>
      <c s="31" t="s">
        <v>90</v>
      </c>
      <c s="26" t="s">
        <v>49</v>
      </c>
      <c s="32" t="s">
        <v>91</v>
      </c>
      <c s="33" t="s">
        <v>92</v>
      </c>
      <c s="34">
        <v>10.51</v>
      </c>
      <c s="35">
        <v>0</v>
      </c>
      <c s="35">
        <f>ROUND(ROUND(H10,2)*ROUND(G10,3),2)</f>
      </c>
      <c r="O10">
        <f>(I10*21)/100</f>
      </c>
      <c t="s">
        <v>26</v>
      </c>
    </row>
    <row r="11" spans="1:5" ht="12.75">
      <c r="A11" s="36" t="s">
        <v>52</v>
      </c>
      <c r="E11" s="37" t="s">
        <v>93</v>
      </c>
    </row>
    <row r="12" spans="1:5" ht="89.25">
      <c r="A12" s="38" t="s">
        <v>54</v>
      </c>
      <c r="E12" s="39" t="s">
        <v>417</v>
      </c>
    </row>
    <row r="13" spans="1:5" ht="51">
      <c r="A13" t="s">
        <v>56</v>
      </c>
      <c r="E13" s="37" t="s">
        <v>95</v>
      </c>
    </row>
    <row r="14" spans="1:16" ht="12.75">
      <c r="A14" s="26" t="s">
        <v>47</v>
      </c>
      <c s="31" t="s">
        <v>26</v>
      </c>
      <c s="31" t="s">
        <v>240</v>
      </c>
      <c s="26" t="s">
        <v>241</v>
      </c>
      <c s="32" t="s">
        <v>91</v>
      </c>
      <c s="33" t="s">
        <v>242</v>
      </c>
      <c s="34">
        <v>28.39</v>
      </c>
      <c s="35">
        <v>0</v>
      </c>
      <c s="35">
        <f>ROUND(ROUND(H14,2)*ROUND(G14,3),2)</f>
      </c>
      <c r="O14">
        <f>(I14*21)/100</f>
      </c>
      <c t="s">
        <v>26</v>
      </c>
    </row>
    <row r="15" spans="1:5" ht="38.25">
      <c r="A15" s="36" t="s">
        <v>52</v>
      </c>
      <c r="E15" s="37" t="s">
        <v>243</v>
      </c>
    </row>
    <row r="16" spans="1:5" ht="76.5">
      <c r="A16" s="38" t="s">
        <v>54</v>
      </c>
      <c r="E16" s="39" t="s">
        <v>418</v>
      </c>
    </row>
    <row r="17" spans="1:5" ht="51">
      <c r="A17" t="s">
        <v>56</v>
      </c>
      <c r="E17" s="37" t="s">
        <v>95</v>
      </c>
    </row>
    <row r="18" spans="1:16" ht="12.75">
      <c r="A18" s="26" t="s">
        <v>47</v>
      </c>
      <c s="31" t="s">
        <v>25</v>
      </c>
      <c s="31" t="s">
        <v>245</v>
      </c>
      <c s="26" t="s">
        <v>49</v>
      </c>
      <c s="32" t="s">
        <v>246</v>
      </c>
      <c s="33" t="s">
        <v>92</v>
      </c>
      <c s="34">
        <v>3.84</v>
      </c>
      <c s="35">
        <v>0</v>
      </c>
      <c s="35">
        <f>ROUND(ROUND(H18,2)*ROUND(G18,3),2)</f>
      </c>
      <c r="O18">
        <f>(I18*21)/100</f>
      </c>
      <c t="s">
        <v>26</v>
      </c>
    </row>
    <row r="19" spans="1:5" ht="25.5">
      <c r="A19" s="36" t="s">
        <v>52</v>
      </c>
      <c r="E19" s="37" t="s">
        <v>247</v>
      </c>
    </row>
    <row r="20" spans="1:5" ht="38.25">
      <c r="A20" s="38" t="s">
        <v>54</v>
      </c>
      <c r="E20" s="39" t="s">
        <v>419</v>
      </c>
    </row>
    <row r="21" spans="1:5" ht="63.75">
      <c r="A21" t="s">
        <v>56</v>
      </c>
      <c r="E21" s="37" t="s">
        <v>249</v>
      </c>
    </row>
    <row r="22" spans="1:18" ht="12.75" customHeight="1">
      <c r="A22" s="6" t="s">
        <v>45</v>
      </c>
      <c s="6"/>
      <c s="42" t="s">
        <v>30</v>
      </c>
      <c s="6"/>
      <c s="29" t="s">
        <v>96</v>
      </c>
      <c s="6"/>
      <c s="6"/>
      <c s="6"/>
      <c s="43">
        <f>0+Q22</f>
      </c>
      <c r="O22">
        <f>0+R22</f>
      </c>
      <c r="Q22">
        <f>0+I23+I27+I31+I35+I39+I43+I47+I51+I55+I59+I63+I67+I71+I75+I79+I83+I87+I91+I95+I99</f>
      </c>
      <c>
        <f>0+O23+O27+O31+O35+O39+O43+O47+O51+O55+O59+O63+O67+O71+O75+O79+O83+O87+O91+O95+O99</f>
      </c>
    </row>
    <row r="23" spans="1:16" ht="12.75">
      <c r="A23" s="26" t="s">
        <v>47</v>
      </c>
      <c s="31" t="s">
        <v>34</v>
      </c>
      <c s="31" t="s">
        <v>250</v>
      </c>
      <c s="26" t="s">
        <v>49</v>
      </c>
      <c s="32" t="s">
        <v>251</v>
      </c>
      <c s="33" t="s">
        <v>138</v>
      </c>
      <c s="34">
        <v>43.12</v>
      </c>
      <c s="35">
        <v>0</v>
      </c>
      <c s="35">
        <f>ROUND(ROUND(H23,2)*ROUND(G23,3),2)</f>
      </c>
      <c r="O23">
        <f>(I23*21)/100</f>
      </c>
      <c t="s">
        <v>26</v>
      </c>
    </row>
    <row r="24" spans="1:5" ht="38.25">
      <c r="A24" s="36" t="s">
        <v>52</v>
      </c>
      <c r="E24" s="37" t="s">
        <v>252</v>
      </c>
    </row>
    <row r="25" spans="1:5" ht="38.25">
      <c r="A25" s="38" t="s">
        <v>54</v>
      </c>
      <c r="E25" s="39" t="s">
        <v>420</v>
      </c>
    </row>
    <row r="26" spans="1:5" ht="51">
      <c r="A26" t="s">
        <v>56</v>
      </c>
      <c r="E26" s="37" t="s">
        <v>254</v>
      </c>
    </row>
    <row r="27" spans="1:16" ht="12.75">
      <c r="A27" s="26" t="s">
        <v>47</v>
      </c>
      <c s="31" t="s">
        <v>36</v>
      </c>
      <c s="31" t="s">
        <v>255</v>
      </c>
      <c s="26" t="s">
        <v>49</v>
      </c>
      <c s="32" t="s">
        <v>256</v>
      </c>
      <c s="33" t="s">
        <v>92</v>
      </c>
      <c s="34">
        <v>0.72</v>
      </c>
      <c s="35">
        <v>0</v>
      </c>
      <c s="35">
        <f>ROUND(ROUND(H27,2)*ROUND(G27,3),2)</f>
      </c>
      <c r="O27">
        <f>(I27*21)/100</f>
      </c>
      <c t="s">
        <v>26</v>
      </c>
    </row>
    <row r="28" spans="1:5" ht="38.25">
      <c r="A28" s="36" t="s">
        <v>52</v>
      </c>
      <c r="E28" s="37" t="s">
        <v>257</v>
      </c>
    </row>
    <row r="29" spans="1:5" ht="114.75">
      <c r="A29" s="38" t="s">
        <v>54</v>
      </c>
      <c r="E29" s="39" t="s">
        <v>421</v>
      </c>
    </row>
    <row r="30" spans="1:5" ht="102">
      <c r="A30" t="s">
        <v>56</v>
      </c>
      <c r="E30" s="37" t="s">
        <v>259</v>
      </c>
    </row>
    <row r="31" spans="1:16" ht="12.75">
      <c r="A31" s="26" t="s">
        <v>47</v>
      </c>
      <c s="31" t="s">
        <v>38</v>
      </c>
      <c s="31" t="s">
        <v>260</v>
      </c>
      <c s="26" t="s">
        <v>49</v>
      </c>
      <c s="32" t="s">
        <v>261</v>
      </c>
      <c s="33" t="s">
        <v>92</v>
      </c>
      <c s="34">
        <v>1.4</v>
      </c>
      <c s="35">
        <v>0</v>
      </c>
      <c s="35">
        <f>ROUND(ROUND(H31,2)*ROUND(G31,3),2)</f>
      </c>
      <c r="O31">
        <f>(I31*21)/100</f>
      </c>
      <c t="s">
        <v>26</v>
      </c>
    </row>
    <row r="32" spans="1:5" ht="63.75">
      <c r="A32" s="36" t="s">
        <v>52</v>
      </c>
      <c r="E32" s="37" t="s">
        <v>262</v>
      </c>
    </row>
    <row r="33" spans="1:5" ht="51">
      <c r="A33" s="38" t="s">
        <v>54</v>
      </c>
      <c r="E33" s="39" t="s">
        <v>422</v>
      </c>
    </row>
    <row r="34" spans="1:5" ht="89.25">
      <c r="A34" t="s">
        <v>56</v>
      </c>
      <c r="E34" s="37" t="s">
        <v>101</v>
      </c>
    </row>
    <row r="35" spans="1:16" ht="12.75">
      <c r="A35" s="26" t="s">
        <v>47</v>
      </c>
      <c s="31" t="s">
        <v>120</v>
      </c>
      <c s="31" t="s">
        <v>264</v>
      </c>
      <c s="26" t="s">
        <v>49</v>
      </c>
      <c s="32" t="s">
        <v>265</v>
      </c>
      <c s="33" t="s">
        <v>92</v>
      </c>
      <c s="34">
        <v>8.28</v>
      </c>
      <c s="35">
        <v>0</v>
      </c>
      <c s="35">
        <f>ROUND(ROUND(H35,2)*ROUND(G35,3),2)</f>
      </c>
      <c r="O35">
        <f>(I35*21)/100</f>
      </c>
      <c t="s">
        <v>26</v>
      </c>
    </row>
    <row r="36" spans="1:5" ht="25.5">
      <c r="A36" s="36" t="s">
        <v>52</v>
      </c>
      <c r="E36" s="37" t="s">
        <v>266</v>
      </c>
    </row>
    <row r="37" spans="1:5" ht="114.75">
      <c r="A37" s="38" t="s">
        <v>54</v>
      </c>
      <c r="E37" s="39" t="s">
        <v>423</v>
      </c>
    </row>
    <row r="38" spans="1:5" ht="89.25">
      <c r="A38" t="s">
        <v>56</v>
      </c>
      <c r="E38" s="37" t="s">
        <v>101</v>
      </c>
    </row>
    <row r="39" spans="1:16" ht="25.5">
      <c r="A39" s="26" t="s">
        <v>47</v>
      </c>
      <c s="31" t="s">
        <v>126</v>
      </c>
      <c s="31" t="s">
        <v>268</v>
      </c>
      <c s="26" t="s">
        <v>49</v>
      </c>
      <c s="32" t="s">
        <v>269</v>
      </c>
      <c s="33" t="s">
        <v>108</v>
      </c>
      <c s="34">
        <v>15</v>
      </c>
      <c s="35">
        <v>0</v>
      </c>
      <c s="35">
        <f>ROUND(ROUND(H39,2)*ROUND(G39,3),2)</f>
      </c>
      <c r="O39">
        <f>(I39*21)/100</f>
      </c>
      <c t="s">
        <v>26</v>
      </c>
    </row>
    <row r="40" spans="1:5" ht="38.25">
      <c r="A40" s="36" t="s">
        <v>52</v>
      </c>
      <c r="E40" s="37" t="s">
        <v>257</v>
      </c>
    </row>
    <row r="41" spans="1:5" ht="38.25">
      <c r="A41" s="38" t="s">
        <v>54</v>
      </c>
      <c r="E41" s="39" t="s">
        <v>424</v>
      </c>
    </row>
    <row r="42" spans="1:5" ht="89.25">
      <c r="A42" t="s">
        <v>56</v>
      </c>
      <c r="E42" s="37" t="s">
        <v>101</v>
      </c>
    </row>
    <row r="43" spans="1:16" ht="12.75">
      <c r="A43" s="26" t="s">
        <v>47</v>
      </c>
      <c s="31" t="s">
        <v>41</v>
      </c>
      <c s="31" t="s">
        <v>276</v>
      </c>
      <c s="26" t="s">
        <v>49</v>
      </c>
      <c s="32" t="s">
        <v>277</v>
      </c>
      <c s="33" t="s">
        <v>92</v>
      </c>
      <c s="34">
        <v>3.4</v>
      </c>
      <c s="35">
        <v>0</v>
      </c>
      <c s="35">
        <f>ROUND(ROUND(H43,2)*ROUND(G43,3),2)</f>
      </c>
      <c r="O43">
        <f>(I43*21)/100</f>
      </c>
      <c t="s">
        <v>26</v>
      </c>
    </row>
    <row r="44" spans="1:5" ht="25.5">
      <c r="A44" s="36" t="s">
        <v>52</v>
      </c>
      <c r="E44" s="37" t="s">
        <v>278</v>
      </c>
    </row>
    <row r="45" spans="1:5" ht="140.25">
      <c r="A45" s="38" t="s">
        <v>54</v>
      </c>
      <c r="E45" s="39" t="s">
        <v>425</v>
      </c>
    </row>
    <row r="46" spans="1:5" ht="395.25">
      <c r="A46" t="s">
        <v>56</v>
      </c>
      <c r="E46" s="37" t="s">
        <v>275</v>
      </c>
    </row>
    <row r="47" spans="1:16" ht="12.75">
      <c r="A47" s="26" t="s">
        <v>47</v>
      </c>
      <c s="31" t="s">
        <v>43</v>
      </c>
      <c s="31" t="s">
        <v>115</v>
      </c>
      <c s="26" t="s">
        <v>49</v>
      </c>
      <c s="32" t="s">
        <v>116</v>
      </c>
      <c s="33" t="s">
        <v>92</v>
      </c>
      <c s="34">
        <v>3.78</v>
      </c>
      <c s="35">
        <v>0</v>
      </c>
      <c s="35">
        <f>ROUND(ROUND(H47,2)*ROUND(G47,3),2)</f>
      </c>
      <c r="O47">
        <f>(I47*21)/100</f>
      </c>
      <c t="s">
        <v>26</v>
      </c>
    </row>
    <row r="48" spans="1:5" ht="25.5">
      <c r="A48" s="36" t="s">
        <v>52</v>
      </c>
      <c r="E48" s="37" t="s">
        <v>117</v>
      </c>
    </row>
    <row r="49" spans="1:5" ht="12.75">
      <c r="A49" s="38" t="s">
        <v>54</v>
      </c>
      <c r="E49" s="39" t="s">
        <v>426</v>
      </c>
    </row>
    <row r="50" spans="1:5" ht="318.75">
      <c r="A50" t="s">
        <v>56</v>
      </c>
      <c r="E50" s="37" t="s">
        <v>119</v>
      </c>
    </row>
    <row r="51" spans="1:16" ht="12.75">
      <c r="A51" s="26" t="s">
        <v>47</v>
      </c>
      <c s="31" t="s">
        <v>142</v>
      </c>
      <c s="31" t="s">
        <v>281</v>
      </c>
      <c s="26" t="s">
        <v>49</v>
      </c>
      <c s="32" t="s">
        <v>282</v>
      </c>
      <c s="33" t="s">
        <v>92</v>
      </c>
      <c s="34">
        <v>3.84</v>
      </c>
      <c s="35">
        <v>0</v>
      </c>
      <c s="35">
        <f>ROUND(ROUND(H51,2)*ROUND(G51,3),2)</f>
      </c>
      <c r="O51">
        <f>(I51*21)/100</f>
      </c>
      <c t="s">
        <v>26</v>
      </c>
    </row>
    <row r="52" spans="1:5" ht="38.25">
      <c r="A52" s="36" t="s">
        <v>52</v>
      </c>
      <c r="E52" s="37" t="s">
        <v>283</v>
      </c>
    </row>
    <row r="53" spans="1:5" ht="38.25">
      <c r="A53" s="38" t="s">
        <v>54</v>
      </c>
      <c r="E53" s="39" t="s">
        <v>419</v>
      </c>
    </row>
    <row r="54" spans="1:5" ht="318.75">
      <c r="A54" t="s">
        <v>56</v>
      </c>
      <c r="E54" s="37" t="s">
        <v>119</v>
      </c>
    </row>
    <row r="55" spans="1:16" ht="12.75">
      <c r="A55" s="26" t="s">
        <v>47</v>
      </c>
      <c s="31" t="s">
        <v>148</v>
      </c>
      <c s="31" t="s">
        <v>427</v>
      </c>
      <c s="26" t="s">
        <v>49</v>
      </c>
      <c s="32" t="s">
        <v>428</v>
      </c>
      <c s="33" t="s">
        <v>108</v>
      </c>
      <c s="34">
        <v>13.5</v>
      </c>
      <c s="35">
        <v>0</v>
      </c>
      <c s="35">
        <f>ROUND(ROUND(H55,2)*ROUND(G55,3),2)</f>
      </c>
      <c r="O55">
        <f>(I55*21)/100</f>
      </c>
      <c t="s">
        <v>26</v>
      </c>
    </row>
    <row r="56" spans="1:5" ht="25.5">
      <c r="A56" s="36" t="s">
        <v>52</v>
      </c>
      <c r="E56" s="37" t="s">
        <v>123</v>
      </c>
    </row>
    <row r="57" spans="1:5" ht="38.25">
      <c r="A57" s="38" t="s">
        <v>54</v>
      </c>
      <c r="E57" s="39" t="s">
        <v>429</v>
      </c>
    </row>
    <row r="58" spans="1:5" ht="89.25">
      <c r="A58" t="s">
        <v>56</v>
      </c>
      <c r="E58" s="37" t="s">
        <v>125</v>
      </c>
    </row>
    <row r="59" spans="1:16" ht="12.75">
      <c r="A59" s="26" t="s">
        <v>47</v>
      </c>
      <c s="31" t="s">
        <v>153</v>
      </c>
      <c s="31" t="s">
        <v>285</v>
      </c>
      <c s="26" t="s">
        <v>49</v>
      </c>
      <c s="32" t="s">
        <v>286</v>
      </c>
      <c s="33" t="s">
        <v>92</v>
      </c>
      <c s="34">
        <v>12.235</v>
      </c>
      <c s="35">
        <v>0</v>
      </c>
      <c s="35">
        <f>ROUND(ROUND(H59,2)*ROUND(G59,3),2)</f>
      </c>
      <c r="O59">
        <f>(I59*21)/100</f>
      </c>
      <c t="s">
        <v>26</v>
      </c>
    </row>
    <row r="60" spans="1:5" ht="25.5">
      <c r="A60" s="36" t="s">
        <v>52</v>
      </c>
      <c r="E60" s="37" t="s">
        <v>430</v>
      </c>
    </row>
    <row r="61" spans="1:5" ht="114.75">
      <c r="A61" s="38" t="s">
        <v>54</v>
      </c>
      <c r="E61" s="39" t="s">
        <v>431</v>
      </c>
    </row>
    <row r="62" spans="1:5" ht="344.25">
      <c r="A62" t="s">
        <v>56</v>
      </c>
      <c r="E62" s="37" t="s">
        <v>288</v>
      </c>
    </row>
    <row r="63" spans="1:16" ht="12.75">
      <c r="A63" s="26" t="s">
        <v>47</v>
      </c>
      <c s="31" t="s">
        <v>159</v>
      </c>
      <c s="31" t="s">
        <v>432</v>
      </c>
      <c s="26" t="s">
        <v>49</v>
      </c>
      <c s="32" t="s">
        <v>433</v>
      </c>
      <c s="33" t="s">
        <v>92</v>
      </c>
      <c s="34">
        <v>0.773</v>
      </c>
      <c s="35">
        <v>0</v>
      </c>
      <c s="35">
        <f>ROUND(ROUND(H63,2)*ROUND(G63,3),2)</f>
      </c>
      <c r="O63">
        <f>(I63*21)/100</f>
      </c>
      <c t="s">
        <v>26</v>
      </c>
    </row>
    <row r="64" spans="1:5" ht="51">
      <c r="A64" s="36" t="s">
        <v>52</v>
      </c>
      <c r="E64" s="37" t="s">
        <v>434</v>
      </c>
    </row>
    <row r="65" spans="1:5" ht="153">
      <c r="A65" s="38" t="s">
        <v>54</v>
      </c>
      <c r="E65" s="39" t="s">
        <v>435</v>
      </c>
    </row>
    <row r="66" spans="1:5" ht="344.25">
      <c r="A66" t="s">
        <v>56</v>
      </c>
      <c r="E66" s="37" t="s">
        <v>288</v>
      </c>
    </row>
    <row r="67" spans="1:16" ht="12.75">
      <c r="A67" s="26" t="s">
        <v>47</v>
      </c>
      <c s="31" t="s">
        <v>164</v>
      </c>
      <c s="31" t="s">
        <v>289</v>
      </c>
      <c s="26" t="s">
        <v>290</v>
      </c>
      <c s="32" t="s">
        <v>291</v>
      </c>
      <c s="33" t="s">
        <v>92</v>
      </c>
      <c s="34">
        <v>4.173</v>
      </c>
      <c s="35">
        <v>0</v>
      </c>
      <c s="35">
        <f>ROUND(ROUND(H67,2)*ROUND(G67,3),2)</f>
      </c>
      <c r="O67">
        <f>(I67*21)/100</f>
      </c>
      <c t="s">
        <v>26</v>
      </c>
    </row>
    <row r="68" spans="1:5" ht="25.5">
      <c r="A68" s="36" t="s">
        <v>52</v>
      </c>
      <c r="E68" s="37" t="s">
        <v>292</v>
      </c>
    </row>
    <row r="69" spans="1:5" ht="25.5">
      <c r="A69" s="38" t="s">
        <v>54</v>
      </c>
      <c r="E69" s="39" t="s">
        <v>436</v>
      </c>
    </row>
    <row r="70" spans="1:5" ht="216.75">
      <c r="A70" t="s">
        <v>56</v>
      </c>
      <c r="E70" s="37" t="s">
        <v>294</v>
      </c>
    </row>
    <row r="71" spans="1:16" ht="12.75">
      <c r="A71" s="26" t="s">
        <v>47</v>
      </c>
      <c s="31" t="s">
        <v>170</v>
      </c>
      <c s="31" t="s">
        <v>289</v>
      </c>
      <c s="26" t="s">
        <v>295</v>
      </c>
      <c s="32" t="s">
        <v>291</v>
      </c>
      <c s="33" t="s">
        <v>92</v>
      </c>
      <c s="34">
        <v>12.235</v>
      </c>
      <c s="35">
        <v>0</v>
      </c>
      <c s="35">
        <f>ROUND(ROUND(H71,2)*ROUND(G71,3),2)</f>
      </c>
      <c r="O71">
        <f>(I71*21)/100</f>
      </c>
      <c t="s">
        <v>26</v>
      </c>
    </row>
    <row r="72" spans="1:5" ht="25.5">
      <c r="A72" s="36" t="s">
        <v>52</v>
      </c>
      <c r="E72" s="37" t="s">
        <v>296</v>
      </c>
    </row>
    <row r="73" spans="1:5" ht="12.75">
      <c r="A73" s="38" t="s">
        <v>54</v>
      </c>
      <c r="E73" s="39" t="s">
        <v>437</v>
      </c>
    </row>
    <row r="74" spans="1:5" ht="216.75">
      <c r="A74" t="s">
        <v>56</v>
      </c>
      <c r="E74" s="37" t="s">
        <v>294</v>
      </c>
    </row>
    <row r="75" spans="1:16" ht="12.75">
      <c r="A75" s="26" t="s">
        <v>47</v>
      </c>
      <c s="31" t="s">
        <v>177</v>
      </c>
      <c s="31" t="s">
        <v>438</v>
      </c>
      <c s="26" t="s">
        <v>49</v>
      </c>
      <c s="32" t="s">
        <v>439</v>
      </c>
      <c s="33" t="s">
        <v>92</v>
      </c>
      <c s="34">
        <v>3.78</v>
      </c>
      <c s="35">
        <v>0</v>
      </c>
      <c s="35">
        <f>ROUND(ROUND(H75,2)*ROUND(G75,3),2)</f>
      </c>
      <c r="O75">
        <f>(I75*21)/100</f>
      </c>
      <c t="s">
        <v>26</v>
      </c>
    </row>
    <row r="76" spans="1:5" ht="25.5">
      <c r="A76" s="36" t="s">
        <v>52</v>
      </c>
      <c r="E76" s="37" t="s">
        <v>300</v>
      </c>
    </row>
    <row r="77" spans="1:5" ht="38.25">
      <c r="A77" s="38" t="s">
        <v>54</v>
      </c>
      <c r="E77" s="39" t="s">
        <v>440</v>
      </c>
    </row>
    <row r="78" spans="1:5" ht="255">
      <c r="A78" t="s">
        <v>56</v>
      </c>
      <c r="E78" s="37" t="s">
        <v>441</v>
      </c>
    </row>
    <row r="79" spans="1:16" ht="12.75">
      <c r="A79" s="26" t="s">
        <v>47</v>
      </c>
      <c s="31" t="s">
        <v>184</v>
      </c>
      <c s="31" t="s">
        <v>442</v>
      </c>
      <c s="26" t="s">
        <v>391</v>
      </c>
      <c s="32" t="s">
        <v>443</v>
      </c>
      <c s="33" t="s">
        <v>92</v>
      </c>
      <c s="34">
        <v>1.92</v>
      </c>
      <c s="35">
        <v>0</v>
      </c>
      <c s="35">
        <f>ROUND(ROUND(H79,2)*ROUND(G79,3),2)</f>
      </c>
      <c r="O79">
        <f>(I79*21)/100</f>
      </c>
      <c t="s">
        <v>26</v>
      </c>
    </row>
    <row r="80" spans="1:5" ht="38.25">
      <c r="A80" s="36" t="s">
        <v>52</v>
      </c>
      <c r="E80" s="37" t="s">
        <v>444</v>
      </c>
    </row>
    <row r="81" spans="1:5" ht="38.25">
      <c r="A81" s="38" t="s">
        <v>54</v>
      </c>
      <c r="E81" s="39" t="s">
        <v>445</v>
      </c>
    </row>
    <row r="82" spans="1:5" ht="331.5">
      <c r="A82" t="s">
        <v>56</v>
      </c>
      <c r="E82" s="37" t="s">
        <v>446</v>
      </c>
    </row>
    <row r="83" spans="1:16" ht="12.75">
      <c r="A83" s="26" t="s">
        <v>47</v>
      </c>
      <c s="31" t="s">
        <v>190</v>
      </c>
      <c s="31" t="s">
        <v>442</v>
      </c>
      <c s="26" t="s">
        <v>396</v>
      </c>
      <c s="32" t="s">
        <v>443</v>
      </c>
      <c s="33" t="s">
        <v>92</v>
      </c>
      <c s="34">
        <v>1.339</v>
      </c>
      <c s="35">
        <v>0</v>
      </c>
      <c s="35">
        <f>ROUND(ROUND(H83,2)*ROUND(G83,3),2)</f>
      </c>
      <c r="O83">
        <f>(I83*21)/100</f>
      </c>
      <c t="s">
        <v>26</v>
      </c>
    </row>
    <row r="84" spans="1:5" ht="38.25">
      <c r="A84" s="36" t="s">
        <v>52</v>
      </c>
      <c r="E84" s="37" t="s">
        <v>447</v>
      </c>
    </row>
    <row r="85" spans="1:5" ht="38.25">
      <c r="A85" s="38" t="s">
        <v>54</v>
      </c>
      <c r="E85" s="39" t="s">
        <v>448</v>
      </c>
    </row>
    <row r="86" spans="1:5" ht="331.5">
      <c r="A86" t="s">
        <v>56</v>
      </c>
      <c r="E86" s="37" t="s">
        <v>446</v>
      </c>
    </row>
    <row r="87" spans="1:16" ht="12.75">
      <c r="A87" s="26" t="s">
        <v>47</v>
      </c>
      <c s="31" t="s">
        <v>196</v>
      </c>
      <c s="31" t="s">
        <v>302</v>
      </c>
      <c s="26" t="s">
        <v>49</v>
      </c>
      <c s="32" t="s">
        <v>303</v>
      </c>
      <c s="33" t="s">
        <v>138</v>
      </c>
      <c s="34">
        <v>71.3</v>
      </c>
      <c s="35">
        <v>0</v>
      </c>
      <c s="35">
        <f>ROUND(ROUND(H87,2)*ROUND(G87,3),2)</f>
      </c>
      <c r="O87">
        <f>(I87*21)/100</f>
      </c>
      <c t="s">
        <v>26</v>
      </c>
    </row>
    <row r="88" spans="1:5" ht="38.25">
      <c r="A88" s="36" t="s">
        <v>52</v>
      </c>
      <c r="E88" s="37" t="s">
        <v>449</v>
      </c>
    </row>
    <row r="89" spans="1:5" ht="153">
      <c r="A89" s="38" t="s">
        <v>54</v>
      </c>
      <c r="E89" s="39" t="s">
        <v>450</v>
      </c>
    </row>
    <row r="90" spans="1:5" ht="51">
      <c r="A90" t="s">
        <v>56</v>
      </c>
      <c r="E90" s="37" t="s">
        <v>306</v>
      </c>
    </row>
    <row r="91" spans="1:16" ht="12.75">
      <c r="A91" s="26" t="s">
        <v>47</v>
      </c>
      <c s="31" t="s">
        <v>201</v>
      </c>
      <c s="31" t="s">
        <v>451</v>
      </c>
      <c s="26" t="s">
        <v>49</v>
      </c>
      <c s="32" t="s">
        <v>452</v>
      </c>
      <c s="33" t="s">
        <v>138</v>
      </c>
      <c s="34">
        <v>5.6</v>
      </c>
      <c s="35">
        <v>0</v>
      </c>
      <c s="35">
        <f>ROUND(ROUND(H91,2)*ROUND(G91,3),2)</f>
      </c>
      <c r="O91">
        <f>(I91*21)/100</f>
      </c>
      <c t="s">
        <v>26</v>
      </c>
    </row>
    <row r="92" spans="1:5" ht="25.5">
      <c r="A92" s="36" t="s">
        <v>52</v>
      </c>
      <c r="E92" s="37" t="s">
        <v>309</v>
      </c>
    </row>
    <row r="93" spans="1:5" ht="38.25">
      <c r="A93" s="38" t="s">
        <v>54</v>
      </c>
      <c r="E93" s="39" t="s">
        <v>453</v>
      </c>
    </row>
    <row r="94" spans="1:5" ht="63.75">
      <c r="A94" t="s">
        <v>56</v>
      </c>
      <c r="E94" s="37" t="s">
        <v>454</v>
      </c>
    </row>
    <row r="95" spans="1:16" ht="12.75">
      <c r="A95" s="26" t="s">
        <v>47</v>
      </c>
      <c s="31" t="s">
        <v>327</v>
      </c>
      <c s="31" t="s">
        <v>307</v>
      </c>
      <c s="26" t="s">
        <v>49</v>
      </c>
      <c s="32" t="s">
        <v>308</v>
      </c>
      <c s="33" t="s">
        <v>138</v>
      </c>
      <c s="34">
        <v>20</v>
      </c>
      <c s="35">
        <v>0</v>
      </c>
      <c s="35">
        <f>ROUND(ROUND(H95,2)*ROUND(G95,3),2)</f>
      </c>
      <c r="O95">
        <f>(I95*21)/100</f>
      </c>
      <c t="s">
        <v>26</v>
      </c>
    </row>
    <row r="96" spans="1:5" ht="25.5">
      <c r="A96" s="36" t="s">
        <v>52</v>
      </c>
      <c r="E96" s="37" t="s">
        <v>309</v>
      </c>
    </row>
    <row r="97" spans="1:5" ht="38.25">
      <c r="A97" s="38" t="s">
        <v>54</v>
      </c>
      <c r="E97" s="39" t="s">
        <v>455</v>
      </c>
    </row>
    <row r="98" spans="1:5" ht="63.75">
      <c r="A98" t="s">
        <v>56</v>
      </c>
      <c r="E98" s="37" t="s">
        <v>311</v>
      </c>
    </row>
    <row r="99" spans="1:16" ht="12.75">
      <c r="A99" s="26" t="s">
        <v>47</v>
      </c>
      <c s="31" t="s">
        <v>331</v>
      </c>
      <c s="31" t="s">
        <v>312</v>
      </c>
      <c s="26" t="s">
        <v>49</v>
      </c>
      <c s="32" t="s">
        <v>313</v>
      </c>
      <c s="33" t="s">
        <v>138</v>
      </c>
      <c s="34">
        <v>25.6</v>
      </c>
      <c s="35">
        <v>0</v>
      </c>
      <c s="35">
        <f>ROUND(ROUND(H99,2)*ROUND(G99,3),2)</f>
      </c>
      <c r="O99">
        <f>(I99*21)/100</f>
      </c>
      <c t="s">
        <v>26</v>
      </c>
    </row>
    <row r="100" spans="1:5" ht="25.5">
      <c r="A100" s="36" t="s">
        <v>52</v>
      </c>
      <c r="E100" s="37" t="s">
        <v>79</v>
      </c>
    </row>
    <row r="101" spans="1:5" ht="12.75">
      <c r="A101" s="38" t="s">
        <v>54</v>
      </c>
      <c r="E101" s="39" t="s">
        <v>456</v>
      </c>
    </row>
    <row r="102" spans="1:5" ht="63.75">
      <c r="A102" t="s">
        <v>56</v>
      </c>
      <c r="E102" s="37" t="s">
        <v>315</v>
      </c>
    </row>
    <row r="103" spans="1:18" ht="12.75" customHeight="1">
      <c r="A103" s="6" t="s">
        <v>45</v>
      </c>
      <c s="6"/>
      <c s="42" t="s">
        <v>34</v>
      </c>
      <c s="6"/>
      <c s="29" t="s">
        <v>457</v>
      </c>
      <c s="6"/>
      <c s="6"/>
      <c s="6"/>
      <c s="43">
        <f>0+Q103</f>
      </c>
      <c r="O103">
        <f>0+R103</f>
      </c>
      <c r="Q103">
        <f>0+I104+I108+I112</f>
      </c>
      <c>
        <f>0+O104+O108+O112</f>
      </c>
    </row>
    <row r="104" spans="1:16" ht="12.75">
      <c r="A104" s="26" t="s">
        <v>47</v>
      </c>
      <c s="31" t="s">
        <v>337</v>
      </c>
      <c s="31" t="s">
        <v>458</v>
      </c>
      <c s="26" t="s">
        <v>49</v>
      </c>
      <c s="32" t="s">
        <v>459</v>
      </c>
      <c s="33" t="s">
        <v>92</v>
      </c>
      <c s="34">
        <v>0.294</v>
      </c>
      <c s="35">
        <v>0</v>
      </c>
      <c s="35">
        <f>ROUND(ROUND(H104,2)*ROUND(G104,3),2)</f>
      </c>
      <c r="O104">
        <f>(I104*21)/100</f>
      </c>
      <c t="s">
        <v>26</v>
      </c>
    </row>
    <row r="105" spans="1:5" ht="25.5">
      <c r="A105" s="36" t="s">
        <v>52</v>
      </c>
      <c r="E105" s="37" t="s">
        <v>460</v>
      </c>
    </row>
    <row r="106" spans="1:5" ht="25.5">
      <c r="A106" s="38" t="s">
        <v>54</v>
      </c>
      <c r="E106" s="39" t="s">
        <v>461</v>
      </c>
    </row>
    <row r="107" spans="1:5" ht="395.25">
      <c r="A107" t="s">
        <v>56</v>
      </c>
      <c r="E107" s="37" t="s">
        <v>321</v>
      </c>
    </row>
    <row r="108" spans="1:16" ht="12.75">
      <c r="A108" s="26" t="s">
        <v>47</v>
      </c>
      <c s="31" t="s">
        <v>341</v>
      </c>
      <c s="31" t="s">
        <v>462</v>
      </c>
      <c s="26" t="s">
        <v>391</v>
      </c>
      <c s="32" t="s">
        <v>463</v>
      </c>
      <c s="33" t="s">
        <v>92</v>
      </c>
      <c s="34">
        <v>0.896</v>
      </c>
      <c s="35">
        <v>0</v>
      </c>
      <c s="35">
        <f>ROUND(ROUND(H108,2)*ROUND(G108,3),2)</f>
      </c>
      <c r="O108">
        <f>(I108*21)/100</f>
      </c>
      <c t="s">
        <v>26</v>
      </c>
    </row>
    <row r="109" spans="1:5" ht="38.25">
      <c r="A109" s="36" t="s">
        <v>52</v>
      </c>
      <c r="E109" s="37" t="s">
        <v>464</v>
      </c>
    </row>
    <row r="110" spans="1:5" ht="25.5">
      <c r="A110" s="38" t="s">
        <v>54</v>
      </c>
      <c r="E110" s="39" t="s">
        <v>465</v>
      </c>
    </row>
    <row r="111" spans="1:5" ht="76.5">
      <c r="A111" t="s">
        <v>56</v>
      </c>
      <c r="E111" s="37" t="s">
        <v>466</v>
      </c>
    </row>
    <row r="112" spans="1:16" ht="12.75">
      <c r="A112" s="26" t="s">
        <v>47</v>
      </c>
      <c s="31" t="s">
        <v>344</v>
      </c>
      <c s="31" t="s">
        <v>462</v>
      </c>
      <c s="26" t="s">
        <v>396</v>
      </c>
      <c s="32" t="s">
        <v>463</v>
      </c>
      <c s="33" t="s">
        <v>92</v>
      </c>
      <c s="34">
        <v>0.32</v>
      </c>
      <c s="35">
        <v>0</v>
      </c>
      <c s="35">
        <f>ROUND(ROUND(H112,2)*ROUND(G112,3),2)</f>
      </c>
      <c r="O112">
        <f>(I112*21)/100</f>
      </c>
      <c t="s">
        <v>26</v>
      </c>
    </row>
    <row r="113" spans="1:5" ht="38.25">
      <c r="A113" s="36" t="s">
        <v>52</v>
      </c>
      <c r="E113" s="37" t="s">
        <v>467</v>
      </c>
    </row>
    <row r="114" spans="1:5" ht="25.5">
      <c r="A114" s="38" t="s">
        <v>54</v>
      </c>
      <c r="E114" s="39" t="s">
        <v>468</v>
      </c>
    </row>
    <row r="115" spans="1:5" ht="76.5">
      <c r="A115" t="s">
        <v>56</v>
      </c>
      <c r="E115" s="37" t="s">
        <v>466</v>
      </c>
    </row>
    <row r="116" spans="1:18" ht="12.75" customHeight="1">
      <c r="A116" s="6" t="s">
        <v>45</v>
      </c>
      <c s="6"/>
      <c s="42" t="s">
        <v>36</v>
      </c>
      <c s="6"/>
      <c s="29" t="s">
        <v>135</v>
      </c>
      <c s="6"/>
      <c s="6"/>
      <c s="6"/>
      <c s="43">
        <f>0+Q116</f>
      </c>
      <c r="O116">
        <f>0+R116</f>
      </c>
      <c r="Q116">
        <f>0+I117+I121+I125+I129+I133+I137+I141+I145+I149</f>
      </c>
      <c>
        <f>0+O117+O121+O125+O129+O133+O137+O141+O145+O149</f>
      </c>
    </row>
    <row r="117" spans="1:16" ht="12.75">
      <c r="A117" s="26" t="s">
        <v>47</v>
      </c>
      <c s="31" t="s">
        <v>350</v>
      </c>
      <c s="31" t="s">
        <v>328</v>
      </c>
      <c s="26" t="s">
        <v>49</v>
      </c>
      <c s="32" t="s">
        <v>329</v>
      </c>
      <c s="33" t="s">
        <v>138</v>
      </c>
      <c s="34">
        <v>21.8</v>
      </c>
      <c s="35">
        <v>0</v>
      </c>
      <c s="35">
        <f>ROUND(ROUND(H117,2)*ROUND(G117,3),2)</f>
      </c>
      <c r="O117">
        <f>(I117*21)/100</f>
      </c>
      <c t="s">
        <v>26</v>
      </c>
    </row>
    <row r="118" spans="1:5" ht="38.25">
      <c r="A118" s="36" t="s">
        <v>52</v>
      </c>
      <c r="E118" s="37" t="s">
        <v>324</v>
      </c>
    </row>
    <row r="119" spans="1:5" ht="12.75">
      <c r="A119" s="38" t="s">
        <v>54</v>
      </c>
      <c r="E119" s="39" t="s">
        <v>469</v>
      </c>
    </row>
    <row r="120" spans="1:5" ht="76.5">
      <c r="A120" t="s">
        <v>56</v>
      </c>
      <c r="E120" s="37" t="s">
        <v>326</v>
      </c>
    </row>
    <row r="121" spans="1:16" ht="12.75">
      <c r="A121" s="26" t="s">
        <v>47</v>
      </c>
      <c s="31" t="s">
        <v>355</v>
      </c>
      <c s="31" t="s">
        <v>332</v>
      </c>
      <c s="26" t="s">
        <v>49</v>
      </c>
      <c s="32" t="s">
        <v>333</v>
      </c>
      <c s="33" t="s">
        <v>92</v>
      </c>
      <c s="34">
        <v>7.68</v>
      </c>
      <c s="35">
        <v>0</v>
      </c>
      <c s="35">
        <f>ROUND(ROUND(H121,2)*ROUND(G121,3),2)</f>
      </c>
      <c r="O121">
        <f>(I121*21)/100</f>
      </c>
      <c t="s">
        <v>26</v>
      </c>
    </row>
    <row r="122" spans="1:5" ht="38.25">
      <c r="A122" s="36" t="s">
        <v>52</v>
      </c>
      <c r="E122" s="37" t="s">
        <v>334</v>
      </c>
    </row>
    <row r="123" spans="1:5" ht="114.75">
      <c r="A123" s="38" t="s">
        <v>54</v>
      </c>
      <c r="E123" s="39" t="s">
        <v>470</v>
      </c>
    </row>
    <row r="124" spans="1:5" ht="153">
      <c r="A124" t="s">
        <v>56</v>
      </c>
      <c r="E124" s="37" t="s">
        <v>336</v>
      </c>
    </row>
    <row r="125" spans="1:16" ht="12.75">
      <c r="A125" s="26" t="s">
        <v>47</v>
      </c>
      <c s="31" t="s">
        <v>360</v>
      </c>
      <c s="31" t="s">
        <v>338</v>
      </c>
      <c s="26" t="s">
        <v>49</v>
      </c>
      <c s="32" t="s">
        <v>339</v>
      </c>
      <c s="33" t="s">
        <v>92</v>
      </c>
      <c s="34">
        <v>2.645</v>
      </c>
      <c s="35">
        <v>0</v>
      </c>
      <c s="35">
        <f>ROUND(ROUND(H125,2)*ROUND(G125,3),2)</f>
      </c>
      <c r="O125">
        <f>(I125*21)/100</f>
      </c>
      <c t="s">
        <v>26</v>
      </c>
    </row>
    <row r="126" spans="1:5" ht="38.25">
      <c r="A126" s="36" t="s">
        <v>52</v>
      </c>
      <c r="E126" s="37" t="s">
        <v>324</v>
      </c>
    </row>
    <row r="127" spans="1:5" ht="153">
      <c r="A127" s="38" t="s">
        <v>54</v>
      </c>
      <c r="E127" s="39" t="s">
        <v>471</v>
      </c>
    </row>
    <row r="128" spans="1:5" ht="76.5">
      <c r="A128" t="s">
        <v>56</v>
      </c>
      <c r="E128" s="37" t="s">
        <v>326</v>
      </c>
    </row>
    <row r="129" spans="1:16" ht="12.75">
      <c r="A129" s="26" t="s">
        <v>47</v>
      </c>
      <c s="31" t="s">
        <v>365</v>
      </c>
      <c s="31" t="s">
        <v>171</v>
      </c>
      <c s="26" t="s">
        <v>49</v>
      </c>
      <c s="32" t="s">
        <v>172</v>
      </c>
      <c s="33" t="s">
        <v>92</v>
      </c>
      <c s="34">
        <v>0.98</v>
      </c>
      <c s="35">
        <v>0</v>
      </c>
      <c s="35">
        <f>ROUND(ROUND(H129,2)*ROUND(G129,3),2)</f>
      </c>
      <c r="O129">
        <f>(I129*21)/100</f>
      </c>
      <c t="s">
        <v>26</v>
      </c>
    </row>
    <row r="130" spans="1:5" ht="38.25">
      <c r="A130" s="36" t="s">
        <v>52</v>
      </c>
      <c r="E130" s="37" t="s">
        <v>342</v>
      </c>
    </row>
    <row r="131" spans="1:5" ht="63.75">
      <c r="A131" s="38" t="s">
        <v>54</v>
      </c>
      <c r="E131" s="39" t="s">
        <v>472</v>
      </c>
    </row>
    <row r="132" spans="1:5" ht="242.25">
      <c r="A132" t="s">
        <v>56</v>
      </c>
      <c r="E132" s="37" t="s">
        <v>175</v>
      </c>
    </row>
    <row r="133" spans="1:16" ht="12.75">
      <c r="A133" s="26" t="s">
        <v>47</v>
      </c>
      <c s="31" t="s">
        <v>370</v>
      </c>
      <c s="31" t="s">
        <v>345</v>
      </c>
      <c s="26" t="s">
        <v>49</v>
      </c>
      <c s="32" t="s">
        <v>346</v>
      </c>
      <c s="33" t="s">
        <v>138</v>
      </c>
      <c s="34">
        <v>11.5</v>
      </c>
      <c s="35">
        <v>0</v>
      </c>
      <c s="35">
        <f>ROUND(ROUND(H133,2)*ROUND(G133,3),2)</f>
      </c>
      <c r="O133">
        <f>(I133*21)/100</f>
      </c>
      <c t="s">
        <v>26</v>
      </c>
    </row>
    <row r="134" spans="1:5" ht="63.75">
      <c r="A134" s="36" t="s">
        <v>52</v>
      </c>
      <c r="E134" s="37" t="s">
        <v>347</v>
      </c>
    </row>
    <row r="135" spans="1:5" ht="51">
      <c r="A135" s="38" t="s">
        <v>54</v>
      </c>
      <c r="E135" s="39" t="s">
        <v>473</v>
      </c>
    </row>
    <row r="136" spans="1:5" ht="178.5">
      <c r="A136" t="s">
        <v>56</v>
      </c>
      <c r="E136" s="37" t="s">
        <v>349</v>
      </c>
    </row>
    <row r="137" spans="1:16" ht="12.75">
      <c r="A137" s="26" t="s">
        <v>47</v>
      </c>
      <c s="31" t="s">
        <v>377</v>
      </c>
      <c s="31" t="s">
        <v>356</v>
      </c>
      <c s="26" t="s">
        <v>49</v>
      </c>
      <c s="32" t="s">
        <v>357</v>
      </c>
      <c s="33" t="s">
        <v>138</v>
      </c>
      <c s="34">
        <v>5.5</v>
      </c>
      <c s="35">
        <v>0</v>
      </c>
      <c s="35">
        <f>ROUND(ROUND(H137,2)*ROUND(G137,3),2)</f>
      </c>
      <c r="O137">
        <f>(I137*21)/100</f>
      </c>
      <c t="s">
        <v>26</v>
      </c>
    </row>
    <row r="138" spans="1:5" ht="63.75">
      <c r="A138" s="36" t="s">
        <v>52</v>
      </c>
      <c r="E138" s="37" t="s">
        <v>358</v>
      </c>
    </row>
    <row r="139" spans="1:5" ht="51">
      <c r="A139" s="38" t="s">
        <v>54</v>
      </c>
      <c r="E139" s="39" t="s">
        <v>474</v>
      </c>
    </row>
    <row r="140" spans="1:5" ht="178.5">
      <c r="A140" t="s">
        <v>56</v>
      </c>
      <c r="E140" s="37" t="s">
        <v>349</v>
      </c>
    </row>
    <row r="141" spans="1:16" ht="25.5">
      <c r="A141" s="26" t="s">
        <v>47</v>
      </c>
      <c s="31" t="s">
        <v>383</v>
      </c>
      <c s="31" t="s">
        <v>361</v>
      </c>
      <c s="26" t="s">
        <v>49</v>
      </c>
      <c s="32" t="s">
        <v>362</v>
      </c>
      <c s="33" t="s">
        <v>138</v>
      </c>
      <c s="34">
        <v>4.8</v>
      </c>
      <c s="35">
        <v>0</v>
      </c>
      <c s="35">
        <f>ROUND(ROUND(H141,2)*ROUND(G141,3),2)</f>
      </c>
      <c r="O141">
        <f>(I141*21)/100</f>
      </c>
      <c t="s">
        <v>26</v>
      </c>
    </row>
    <row r="142" spans="1:5" ht="63.75">
      <c r="A142" s="36" t="s">
        <v>52</v>
      </c>
      <c r="E142" s="37" t="s">
        <v>363</v>
      </c>
    </row>
    <row r="143" spans="1:5" ht="38.25">
      <c r="A143" s="38" t="s">
        <v>54</v>
      </c>
      <c r="E143" s="39" t="s">
        <v>475</v>
      </c>
    </row>
    <row r="144" spans="1:5" ht="178.5">
      <c r="A144" t="s">
        <v>56</v>
      </c>
      <c r="E144" s="37" t="s">
        <v>349</v>
      </c>
    </row>
    <row r="145" spans="1:16" ht="12.75">
      <c r="A145" s="26" t="s">
        <v>47</v>
      </c>
      <c s="31" t="s">
        <v>389</v>
      </c>
      <c s="31" t="s">
        <v>371</v>
      </c>
      <c s="26" t="s">
        <v>476</v>
      </c>
      <c s="32" t="s">
        <v>373</v>
      </c>
      <c s="33" t="s">
        <v>138</v>
      </c>
      <c s="34">
        <v>5.5</v>
      </c>
      <c s="35">
        <v>0</v>
      </c>
      <c s="35">
        <f>ROUND(ROUND(H145,2)*ROUND(G145,3),2)</f>
      </c>
      <c r="O145">
        <f>(I145*21)/100</f>
      </c>
      <c t="s">
        <v>26</v>
      </c>
    </row>
    <row r="146" spans="1:5" ht="38.25">
      <c r="A146" s="36" t="s">
        <v>52</v>
      </c>
      <c r="E146" s="37" t="s">
        <v>374</v>
      </c>
    </row>
    <row r="147" spans="1:5" ht="38.25">
      <c r="A147" s="38" t="s">
        <v>54</v>
      </c>
      <c r="E147" s="39" t="s">
        <v>477</v>
      </c>
    </row>
    <row r="148" spans="1:5" ht="102">
      <c r="A148" t="s">
        <v>56</v>
      </c>
      <c r="E148" s="37" t="s">
        <v>376</v>
      </c>
    </row>
    <row r="149" spans="1:16" ht="12.75">
      <c r="A149" s="26" t="s">
        <v>47</v>
      </c>
      <c s="31" t="s">
        <v>395</v>
      </c>
      <c s="31" t="s">
        <v>371</v>
      </c>
      <c s="26" t="s">
        <v>372</v>
      </c>
      <c s="32" t="s">
        <v>373</v>
      </c>
      <c s="33" t="s">
        <v>138</v>
      </c>
      <c s="34">
        <v>16</v>
      </c>
      <c s="35">
        <v>0</v>
      </c>
      <c s="35">
        <f>ROUND(ROUND(H149,2)*ROUND(G149,3),2)</f>
      </c>
      <c r="O149">
        <f>(I149*21)/100</f>
      </c>
      <c t="s">
        <v>26</v>
      </c>
    </row>
    <row r="150" spans="1:5" ht="38.25">
      <c r="A150" s="36" t="s">
        <v>52</v>
      </c>
      <c r="E150" s="37" t="s">
        <v>374</v>
      </c>
    </row>
    <row r="151" spans="1:5" ht="38.25">
      <c r="A151" s="38" t="s">
        <v>54</v>
      </c>
      <c r="E151" s="39" t="s">
        <v>478</v>
      </c>
    </row>
    <row r="152" spans="1:5" ht="102">
      <c r="A152" t="s">
        <v>56</v>
      </c>
      <c r="E152" s="37" t="s">
        <v>376</v>
      </c>
    </row>
    <row r="153" spans="1:18" ht="12.75" customHeight="1">
      <c r="A153" s="6" t="s">
        <v>45</v>
      </c>
      <c s="6"/>
      <c s="42" t="s">
        <v>126</v>
      </c>
      <c s="6"/>
      <c s="29" t="s">
        <v>176</v>
      </c>
      <c s="6"/>
      <c s="6"/>
      <c s="6"/>
      <c s="43">
        <f>0+Q153</f>
      </c>
      <c r="O153">
        <f>0+R153</f>
      </c>
      <c r="Q153">
        <f>0+I154+I158+I162</f>
      </c>
      <c>
        <f>0+O154+O158+O162</f>
      </c>
    </row>
    <row r="154" spans="1:16" ht="12.75">
      <c r="A154" s="26" t="s">
        <v>47</v>
      </c>
      <c s="31" t="s">
        <v>399</v>
      </c>
      <c s="31" t="s">
        <v>479</v>
      </c>
      <c s="26" t="s">
        <v>49</v>
      </c>
      <c s="32" t="s">
        <v>480</v>
      </c>
      <c s="33" t="s">
        <v>108</v>
      </c>
      <c s="34">
        <v>7.2</v>
      </c>
      <c s="35">
        <v>0</v>
      </c>
      <c s="35">
        <f>ROUND(ROUND(H154,2)*ROUND(G154,3),2)</f>
      </c>
      <c r="O154">
        <f>(I154*21)/100</f>
      </c>
      <c t="s">
        <v>26</v>
      </c>
    </row>
    <row r="155" spans="1:5" ht="38.25">
      <c r="A155" s="36" t="s">
        <v>52</v>
      </c>
      <c r="E155" s="37" t="s">
        <v>481</v>
      </c>
    </row>
    <row r="156" spans="1:5" ht="25.5">
      <c r="A156" s="38" t="s">
        <v>54</v>
      </c>
      <c r="E156" s="39" t="s">
        <v>482</v>
      </c>
    </row>
    <row r="157" spans="1:5" ht="255">
      <c r="A157" t="s">
        <v>56</v>
      </c>
      <c r="E157" s="37" t="s">
        <v>483</v>
      </c>
    </row>
    <row r="158" spans="1:16" ht="12.75">
      <c r="A158" s="26" t="s">
        <v>47</v>
      </c>
      <c s="31" t="s">
        <v>403</v>
      </c>
      <c s="31" t="s">
        <v>484</v>
      </c>
      <c s="26" t="s">
        <v>49</v>
      </c>
      <c s="32" t="s">
        <v>485</v>
      </c>
      <c s="33" t="s">
        <v>180</v>
      </c>
      <c s="34">
        <v>1</v>
      </c>
      <c s="35">
        <v>0</v>
      </c>
      <c s="35">
        <f>ROUND(ROUND(H158,2)*ROUND(G158,3),2)</f>
      </c>
      <c r="O158">
        <f>(I158*21)/100</f>
      </c>
      <c t="s">
        <v>26</v>
      </c>
    </row>
    <row r="159" spans="1:5" ht="38.25">
      <c r="A159" s="36" t="s">
        <v>52</v>
      </c>
      <c r="E159" s="37" t="s">
        <v>486</v>
      </c>
    </row>
    <row r="160" spans="1:5" ht="25.5">
      <c r="A160" s="38" t="s">
        <v>54</v>
      </c>
      <c r="E160" s="39" t="s">
        <v>487</v>
      </c>
    </row>
    <row r="161" spans="1:5" ht="409.5">
      <c r="A161" t="s">
        <v>56</v>
      </c>
      <c r="E161" s="37" t="s">
        <v>488</v>
      </c>
    </row>
    <row r="162" spans="1:16" ht="25.5">
      <c r="A162" s="26" t="s">
        <v>47</v>
      </c>
      <c s="31" t="s">
        <v>489</v>
      </c>
      <c s="31" t="s">
        <v>490</v>
      </c>
      <c s="26" t="s">
        <v>49</v>
      </c>
      <c s="32" t="s">
        <v>491</v>
      </c>
      <c s="33" t="s">
        <v>180</v>
      </c>
      <c s="34">
        <v>1</v>
      </c>
      <c s="35">
        <v>0</v>
      </c>
      <c s="35">
        <f>ROUND(ROUND(H162,2)*ROUND(G162,3),2)</f>
      </c>
      <c r="O162">
        <f>(I162*21)/100</f>
      </c>
      <c t="s">
        <v>26</v>
      </c>
    </row>
    <row r="163" spans="1:5" ht="38.25">
      <c r="A163" s="36" t="s">
        <v>52</v>
      </c>
      <c r="E163" s="37" t="s">
        <v>492</v>
      </c>
    </row>
    <row r="164" spans="1:5" ht="25.5">
      <c r="A164" s="38" t="s">
        <v>54</v>
      </c>
      <c r="E164" s="39" t="s">
        <v>493</v>
      </c>
    </row>
    <row r="165" spans="1:5" ht="12.75">
      <c r="A165" t="s">
        <v>56</v>
      </c>
      <c r="E165" s="37" t="s">
        <v>49</v>
      </c>
    </row>
    <row r="166" spans="1:18" ht="12.75" customHeight="1">
      <c r="A166" s="6" t="s">
        <v>45</v>
      </c>
      <c s="6"/>
      <c s="42" t="s">
        <v>41</v>
      </c>
      <c s="6"/>
      <c s="29" t="s">
        <v>189</v>
      </c>
      <c s="6"/>
      <c s="6"/>
      <c s="6"/>
      <c s="43">
        <f>0+Q166</f>
      </c>
      <c r="O166">
        <f>0+R166</f>
      </c>
      <c r="Q166">
        <f>0+I167+I171+I175+I179+I183+I187+I191</f>
      </c>
      <c>
        <f>0+O167+O171+O175+O179+O183+O187+O191</f>
      </c>
    </row>
    <row r="167" spans="1:16" ht="12.75">
      <c r="A167" s="26" t="s">
        <v>47</v>
      </c>
      <c s="31" t="s">
        <v>494</v>
      </c>
      <c s="31" t="s">
        <v>384</v>
      </c>
      <c s="26" t="s">
        <v>49</v>
      </c>
      <c s="32" t="s">
        <v>385</v>
      </c>
      <c s="33" t="s">
        <v>108</v>
      </c>
      <c s="34">
        <v>10</v>
      </c>
      <c s="35">
        <v>0</v>
      </c>
      <c s="35">
        <f>ROUND(ROUND(H167,2)*ROUND(G167,3),2)</f>
      </c>
      <c r="O167">
        <f>(I167*21)/100</f>
      </c>
      <c t="s">
        <v>26</v>
      </c>
    </row>
    <row r="168" spans="1:5" ht="51">
      <c r="A168" s="36" t="s">
        <v>52</v>
      </c>
      <c r="E168" s="37" t="s">
        <v>386</v>
      </c>
    </row>
    <row r="169" spans="1:5" ht="38.25">
      <c r="A169" s="38" t="s">
        <v>54</v>
      </c>
      <c r="E169" s="39" t="s">
        <v>495</v>
      </c>
    </row>
    <row r="170" spans="1:5" ht="76.5">
      <c r="A170" t="s">
        <v>56</v>
      </c>
      <c r="E170" s="37" t="s">
        <v>388</v>
      </c>
    </row>
    <row r="171" spans="1:16" ht="12.75">
      <c r="A171" s="26" t="s">
        <v>47</v>
      </c>
      <c s="31" t="s">
        <v>496</v>
      </c>
      <c s="31" t="s">
        <v>390</v>
      </c>
      <c s="26" t="s">
        <v>391</v>
      </c>
      <c s="32" t="s">
        <v>392</v>
      </c>
      <c s="33" t="s">
        <v>108</v>
      </c>
      <c s="34">
        <v>10.5</v>
      </c>
      <c s="35">
        <v>0</v>
      </c>
      <c s="35">
        <f>ROUND(ROUND(H171,2)*ROUND(G171,3),2)</f>
      </c>
      <c r="O171">
        <f>(I171*21)/100</f>
      </c>
      <c t="s">
        <v>26</v>
      </c>
    </row>
    <row r="172" spans="1:5" ht="51">
      <c r="A172" s="36" t="s">
        <v>52</v>
      </c>
      <c r="E172" s="37" t="s">
        <v>393</v>
      </c>
    </row>
    <row r="173" spans="1:5" ht="38.25">
      <c r="A173" s="38" t="s">
        <v>54</v>
      </c>
      <c r="E173" s="39" t="s">
        <v>497</v>
      </c>
    </row>
    <row r="174" spans="1:5" ht="76.5">
      <c r="A174" t="s">
        <v>56</v>
      </c>
      <c r="E174" s="37" t="s">
        <v>388</v>
      </c>
    </row>
    <row r="175" spans="1:16" ht="12.75">
      <c r="A175" s="26" t="s">
        <v>47</v>
      </c>
      <c s="31" t="s">
        <v>498</v>
      </c>
      <c s="31" t="s">
        <v>390</v>
      </c>
      <c s="26" t="s">
        <v>396</v>
      </c>
      <c s="32" t="s">
        <v>392</v>
      </c>
      <c s="33" t="s">
        <v>108</v>
      </c>
      <c s="34">
        <v>21</v>
      </c>
      <c s="35">
        <v>0</v>
      </c>
      <c s="35">
        <f>ROUND(ROUND(H175,2)*ROUND(G175,3),2)</f>
      </c>
      <c r="O175">
        <f>(I175*21)/100</f>
      </c>
      <c t="s">
        <v>26</v>
      </c>
    </row>
    <row r="176" spans="1:5" ht="51">
      <c r="A176" s="36" t="s">
        <v>52</v>
      </c>
      <c r="E176" s="37" t="s">
        <v>397</v>
      </c>
    </row>
    <row r="177" spans="1:5" ht="38.25">
      <c r="A177" s="38" t="s">
        <v>54</v>
      </c>
      <c r="E177" s="39" t="s">
        <v>499</v>
      </c>
    </row>
    <row r="178" spans="1:5" ht="76.5">
      <c r="A178" t="s">
        <v>56</v>
      </c>
      <c r="E178" s="37" t="s">
        <v>388</v>
      </c>
    </row>
    <row r="179" spans="1:16" ht="12.75">
      <c r="A179" s="26" t="s">
        <v>47</v>
      </c>
      <c s="31" t="s">
        <v>500</v>
      </c>
      <c s="31" t="s">
        <v>390</v>
      </c>
      <c s="26" t="s">
        <v>501</v>
      </c>
      <c s="32" t="s">
        <v>392</v>
      </c>
      <c s="33" t="s">
        <v>108</v>
      </c>
      <c s="34">
        <v>4</v>
      </c>
      <c s="35">
        <v>0</v>
      </c>
      <c s="35">
        <f>ROUND(ROUND(H179,2)*ROUND(G179,3),2)</f>
      </c>
      <c r="O179">
        <f>(I179*21)/100</f>
      </c>
      <c t="s">
        <v>26</v>
      </c>
    </row>
    <row r="180" spans="1:5" ht="63.75">
      <c r="A180" s="36" t="s">
        <v>52</v>
      </c>
      <c r="E180" s="37" t="s">
        <v>502</v>
      </c>
    </row>
    <row r="181" spans="1:5" ht="38.25">
      <c r="A181" s="38" t="s">
        <v>54</v>
      </c>
      <c r="E181" s="39" t="s">
        <v>503</v>
      </c>
    </row>
    <row r="182" spans="1:5" ht="76.5">
      <c r="A182" t="s">
        <v>56</v>
      </c>
      <c r="E182" s="37" t="s">
        <v>388</v>
      </c>
    </row>
    <row r="183" spans="1:16" ht="12.75">
      <c r="A183" s="26" t="s">
        <v>47</v>
      </c>
      <c s="31" t="s">
        <v>504</v>
      </c>
      <c s="31" t="s">
        <v>400</v>
      </c>
      <c s="26" t="s">
        <v>49</v>
      </c>
      <c s="32" t="s">
        <v>401</v>
      </c>
      <c s="33" t="s">
        <v>108</v>
      </c>
      <c s="34">
        <v>31</v>
      </c>
      <c s="35">
        <v>0</v>
      </c>
      <c s="35">
        <f>ROUND(ROUND(H183,2)*ROUND(G183,3),2)</f>
      </c>
      <c r="O183">
        <f>(I183*21)/100</f>
      </c>
      <c t="s">
        <v>26</v>
      </c>
    </row>
    <row r="184" spans="1:5" ht="38.25">
      <c r="A184" s="36" t="s">
        <v>52</v>
      </c>
      <c r="E184" s="37" t="s">
        <v>193</v>
      </c>
    </row>
    <row r="185" spans="1:5" ht="38.25">
      <c r="A185" s="38" t="s">
        <v>54</v>
      </c>
      <c r="E185" s="39" t="s">
        <v>505</v>
      </c>
    </row>
    <row r="186" spans="1:5" ht="63.75">
      <c r="A186" t="s">
        <v>56</v>
      </c>
      <c r="E186" s="37" t="s">
        <v>195</v>
      </c>
    </row>
    <row r="187" spans="1:16" ht="12.75">
      <c r="A187" s="26" t="s">
        <v>47</v>
      </c>
      <c s="31" t="s">
        <v>506</v>
      </c>
      <c s="31" t="s">
        <v>404</v>
      </c>
      <c s="26" t="s">
        <v>49</v>
      </c>
      <c s="32" t="s">
        <v>405</v>
      </c>
      <c s="33" t="s">
        <v>108</v>
      </c>
      <c s="34">
        <v>63</v>
      </c>
      <c s="35">
        <v>0</v>
      </c>
      <c s="35">
        <f>ROUND(ROUND(H187,2)*ROUND(G187,3),2)</f>
      </c>
      <c r="O187">
        <f>(I187*21)/100</f>
      </c>
      <c t="s">
        <v>26</v>
      </c>
    </row>
    <row r="188" spans="1:5" ht="38.25">
      <c r="A188" s="36" t="s">
        <v>52</v>
      </c>
      <c r="E188" s="37" t="s">
        <v>406</v>
      </c>
    </row>
    <row r="189" spans="1:5" ht="102">
      <c r="A189" s="38" t="s">
        <v>54</v>
      </c>
      <c r="E189" s="39" t="s">
        <v>507</v>
      </c>
    </row>
    <row r="190" spans="1:5" ht="63.75">
      <c r="A190" t="s">
        <v>56</v>
      </c>
      <c r="E190" s="37" t="s">
        <v>195</v>
      </c>
    </row>
    <row r="191" spans="1:16" ht="12.75">
      <c r="A191" s="26" t="s">
        <v>47</v>
      </c>
      <c s="31" t="s">
        <v>508</v>
      </c>
      <c s="31" t="s">
        <v>509</v>
      </c>
      <c s="26" t="s">
        <v>49</v>
      </c>
      <c s="32" t="s">
        <v>510</v>
      </c>
      <c s="33" t="s">
        <v>92</v>
      </c>
      <c s="34">
        <v>1.431</v>
      </c>
      <c s="35">
        <v>0</v>
      </c>
      <c s="35">
        <f>ROUND(ROUND(H191,2)*ROUND(G191,3),2)</f>
      </c>
      <c r="O191">
        <f>(I191*21)/100</f>
      </c>
      <c t="s">
        <v>26</v>
      </c>
    </row>
    <row r="192" spans="1:5" ht="25.5">
      <c r="A192" s="36" t="s">
        <v>52</v>
      </c>
      <c r="E192" s="37" t="s">
        <v>266</v>
      </c>
    </row>
    <row r="193" spans="1:5" ht="38.25">
      <c r="A193" s="38" t="s">
        <v>54</v>
      </c>
      <c r="E193" s="39" t="s">
        <v>511</v>
      </c>
    </row>
    <row r="194" spans="1:5" ht="114.75">
      <c r="A194" t="s">
        <v>56</v>
      </c>
      <c r="E194" s="37" t="s">
        <v>512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0+O9+O74+O147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515</v>
      </c>
      <c s="40">
        <f>0+I9+I74+I147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513</v>
      </c>
      <c s="1"/>
      <c s="14" t="s">
        <v>514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515</v>
      </c>
      <c s="6"/>
      <c s="18" t="s">
        <v>514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26</v>
      </c>
      <c s="15" t="s">
        <v>25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7" t="s">
        <v>45</v>
      </c>
      <c s="27"/>
      <c s="28" t="s">
        <v>517</v>
      </c>
      <c s="27"/>
      <c s="29" t="s">
        <v>518</v>
      </c>
      <c s="27"/>
      <c s="27"/>
      <c s="27"/>
      <c s="30">
        <f>0+Q9</f>
      </c>
      <c r="O9">
        <f>0+R9</f>
      </c>
      <c r="Q9">
        <f>0+I10+I14+I18+I22+I26+I30+I34+I38+I42+I46+I50+I54+I58+I62+I66+I70</f>
      </c>
      <c>
        <f>0+O10+O14+O18+O22+O26+O30+O34+O38+O42+O46+O50+O54+O58+O62+O66+O70</f>
      </c>
    </row>
    <row r="10" spans="1:16" ht="25.5">
      <c r="A10" s="26" t="s">
        <v>47</v>
      </c>
      <c s="31" t="s">
        <v>26</v>
      </c>
      <c s="31" t="s">
        <v>519</v>
      </c>
      <c s="26" t="s">
        <v>49</v>
      </c>
      <c s="32" t="s">
        <v>520</v>
      </c>
      <c s="33" t="s">
        <v>180</v>
      </c>
      <c s="34">
        <v>4</v>
      </c>
      <c s="35">
        <v>0</v>
      </c>
      <c s="35">
        <f>ROUND(ROUND(H10,2)*ROUND(G10,3),2)</f>
      </c>
      <c r="O10">
        <f>(I10*21)/100</f>
      </c>
      <c t="s">
        <v>26</v>
      </c>
    </row>
    <row r="11" spans="1:5" ht="12.75">
      <c r="A11" s="36" t="s">
        <v>52</v>
      </c>
      <c r="E11" s="37" t="s">
        <v>49</v>
      </c>
    </row>
    <row r="12" spans="1:5" ht="12.75">
      <c r="A12" s="38" t="s">
        <v>54</v>
      </c>
      <c r="E12" s="39" t="s">
        <v>49</v>
      </c>
    </row>
    <row r="13" spans="1:5" ht="12.75">
      <c r="A13" t="s">
        <v>56</v>
      </c>
      <c r="E13" s="37" t="s">
        <v>49</v>
      </c>
    </row>
    <row r="14" spans="1:16" ht="12.75">
      <c r="A14" s="26" t="s">
        <v>47</v>
      </c>
      <c s="31" t="s">
        <v>25</v>
      </c>
      <c s="31" t="s">
        <v>521</v>
      </c>
      <c s="26" t="s">
        <v>49</v>
      </c>
      <c s="32" t="s">
        <v>522</v>
      </c>
      <c s="33" t="s">
        <v>180</v>
      </c>
      <c s="34">
        <v>2</v>
      </c>
      <c s="35">
        <v>0</v>
      </c>
      <c s="35">
        <f>ROUND(ROUND(H14,2)*ROUND(G14,3),2)</f>
      </c>
      <c r="O14">
        <f>(I14*21)/100</f>
      </c>
      <c t="s">
        <v>26</v>
      </c>
    </row>
    <row r="15" spans="1:5" ht="12.75">
      <c r="A15" s="36" t="s">
        <v>52</v>
      </c>
      <c r="E15" s="37" t="s">
        <v>49</v>
      </c>
    </row>
    <row r="16" spans="1:5" ht="12.75">
      <c r="A16" s="38" t="s">
        <v>54</v>
      </c>
      <c r="E16" s="39" t="s">
        <v>49</v>
      </c>
    </row>
    <row r="17" spans="1:5" ht="12.75">
      <c r="A17" t="s">
        <v>56</v>
      </c>
      <c r="E17" s="37" t="s">
        <v>49</v>
      </c>
    </row>
    <row r="18" spans="1:16" ht="12.75">
      <c r="A18" s="26" t="s">
        <v>47</v>
      </c>
      <c s="31" t="s">
        <v>34</v>
      </c>
      <c s="31" t="s">
        <v>523</v>
      </c>
      <c s="26" t="s">
        <v>49</v>
      </c>
      <c s="32" t="s">
        <v>524</v>
      </c>
      <c s="33" t="s">
        <v>180</v>
      </c>
      <c s="34">
        <v>2</v>
      </c>
      <c s="35">
        <v>0</v>
      </c>
      <c s="35">
        <f>ROUND(ROUND(H18,2)*ROUND(G18,3),2)</f>
      </c>
      <c r="O18">
        <f>(I18*21)/100</f>
      </c>
      <c t="s">
        <v>26</v>
      </c>
    </row>
    <row r="19" spans="1:5" ht="12.75">
      <c r="A19" s="36" t="s">
        <v>52</v>
      </c>
      <c r="E19" s="37" t="s">
        <v>49</v>
      </c>
    </row>
    <row r="20" spans="1:5" ht="12.75">
      <c r="A20" s="38" t="s">
        <v>54</v>
      </c>
      <c r="E20" s="39" t="s">
        <v>49</v>
      </c>
    </row>
    <row r="21" spans="1:5" ht="12.75">
      <c r="A21" t="s">
        <v>56</v>
      </c>
      <c r="E21" s="37" t="s">
        <v>49</v>
      </c>
    </row>
    <row r="22" spans="1:16" ht="12.75">
      <c r="A22" s="26" t="s">
        <v>47</v>
      </c>
      <c s="31" t="s">
        <v>36</v>
      </c>
      <c s="31" t="s">
        <v>525</v>
      </c>
      <c s="26" t="s">
        <v>49</v>
      </c>
      <c s="32" t="s">
        <v>526</v>
      </c>
      <c s="33" t="s">
        <v>180</v>
      </c>
      <c s="34">
        <v>2</v>
      </c>
      <c s="35">
        <v>0</v>
      </c>
      <c s="35">
        <f>ROUND(ROUND(H22,2)*ROUND(G22,3),2)</f>
      </c>
      <c r="O22">
        <f>(I22*21)/100</f>
      </c>
      <c t="s">
        <v>26</v>
      </c>
    </row>
    <row r="23" spans="1:5" ht="12.75">
      <c r="A23" s="36" t="s">
        <v>52</v>
      </c>
      <c r="E23" s="37" t="s">
        <v>49</v>
      </c>
    </row>
    <row r="24" spans="1:5" ht="12.75">
      <c r="A24" s="38" t="s">
        <v>54</v>
      </c>
      <c r="E24" s="39" t="s">
        <v>49</v>
      </c>
    </row>
    <row r="25" spans="1:5" ht="12.75">
      <c r="A25" t="s">
        <v>56</v>
      </c>
      <c r="E25" s="37" t="s">
        <v>49</v>
      </c>
    </row>
    <row r="26" spans="1:16" ht="25.5">
      <c r="A26" s="26" t="s">
        <v>47</v>
      </c>
      <c s="31" t="s">
        <v>38</v>
      </c>
      <c s="31" t="s">
        <v>527</v>
      </c>
      <c s="26" t="s">
        <v>49</v>
      </c>
      <c s="32" t="s">
        <v>528</v>
      </c>
      <c s="33" t="s">
        <v>108</v>
      </c>
      <c s="34">
        <v>33</v>
      </c>
      <c s="35">
        <v>0</v>
      </c>
      <c s="35">
        <f>ROUND(ROUND(H26,2)*ROUND(G26,3),2)</f>
      </c>
      <c r="O26">
        <f>(I26*21)/100</f>
      </c>
      <c t="s">
        <v>26</v>
      </c>
    </row>
    <row r="27" spans="1:5" ht="12.75">
      <c r="A27" s="36" t="s">
        <v>52</v>
      </c>
      <c r="E27" s="37" t="s">
        <v>49</v>
      </c>
    </row>
    <row r="28" spans="1:5" ht="12.75">
      <c r="A28" s="38" t="s">
        <v>54</v>
      </c>
      <c r="E28" s="39" t="s">
        <v>49</v>
      </c>
    </row>
    <row r="29" spans="1:5" ht="12.75">
      <c r="A29" t="s">
        <v>56</v>
      </c>
      <c r="E29" s="37" t="s">
        <v>49</v>
      </c>
    </row>
    <row r="30" spans="1:16" ht="25.5">
      <c r="A30" s="26" t="s">
        <v>47</v>
      </c>
      <c s="31" t="s">
        <v>120</v>
      </c>
      <c s="31" t="s">
        <v>529</v>
      </c>
      <c s="26" t="s">
        <v>49</v>
      </c>
      <c s="32" t="s">
        <v>530</v>
      </c>
      <c s="33" t="s">
        <v>180</v>
      </c>
      <c s="34">
        <v>1</v>
      </c>
      <c s="35">
        <v>0</v>
      </c>
      <c s="35">
        <f>ROUND(ROUND(H30,2)*ROUND(G30,3),2)</f>
      </c>
      <c r="O30">
        <f>(I30*21)/100</f>
      </c>
      <c t="s">
        <v>26</v>
      </c>
    </row>
    <row r="31" spans="1:5" ht="12.75">
      <c r="A31" s="36" t="s">
        <v>52</v>
      </c>
      <c r="E31" s="37" t="s">
        <v>49</v>
      </c>
    </row>
    <row r="32" spans="1:5" ht="12.75">
      <c r="A32" s="38" t="s">
        <v>54</v>
      </c>
      <c r="E32" s="39" t="s">
        <v>49</v>
      </c>
    </row>
    <row r="33" spans="1:5" ht="12.75">
      <c r="A33" t="s">
        <v>56</v>
      </c>
      <c r="E33" s="37" t="s">
        <v>49</v>
      </c>
    </row>
    <row r="34" spans="1:16" ht="12.75">
      <c r="A34" s="26" t="s">
        <v>47</v>
      </c>
      <c s="31" t="s">
        <v>126</v>
      </c>
      <c s="31" t="s">
        <v>531</v>
      </c>
      <c s="26" t="s">
        <v>49</v>
      </c>
      <c s="32" t="s">
        <v>532</v>
      </c>
      <c s="33" t="s">
        <v>180</v>
      </c>
      <c s="34">
        <v>1</v>
      </c>
      <c s="35">
        <v>0</v>
      </c>
      <c s="35">
        <f>ROUND(ROUND(H34,2)*ROUND(G34,3),2)</f>
      </c>
      <c r="O34">
        <f>(I34*21)/100</f>
      </c>
      <c t="s">
        <v>26</v>
      </c>
    </row>
    <row r="35" spans="1:5" ht="12.75">
      <c r="A35" s="36" t="s">
        <v>52</v>
      </c>
      <c r="E35" s="37" t="s">
        <v>49</v>
      </c>
    </row>
    <row r="36" spans="1:5" ht="12.75">
      <c r="A36" s="38" t="s">
        <v>54</v>
      </c>
      <c r="E36" s="39" t="s">
        <v>49</v>
      </c>
    </row>
    <row r="37" spans="1:5" ht="12.75">
      <c r="A37" t="s">
        <v>56</v>
      </c>
      <c r="E37" s="37" t="s">
        <v>49</v>
      </c>
    </row>
    <row r="38" spans="1:16" ht="25.5">
      <c r="A38" s="26" t="s">
        <v>47</v>
      </c>
      <c s="31" t="s">
        <v>41</v>
      </c>
      <c s="31" t="s">
        <v>533</v>
      </c>
      <c s="26" t="s">
        <v>49</v>
      </c>
      <c s="32" t="s">
        <v>534</v>
      </c>
      <c s="33" t="s">
        <v>108</v>
      </c>
      <c s="34">
        <v>42</v>
      </c>
      <c s="35">
        <v>0</v>
      </c>
      <c s="35">
        <f>ROUND(ROUND(H38,2)*ROUND(G38,3),2)</f>
      </c>
      <c r="O38">
        <f>(I38*21)/100</f>
      </c>
      <c t="s">
        <v>26</v>
      </c>
    </row>
    <row r="39" spans="1:5" ht="12.75">
      <c r="A39" s="36" t="s">
        <v>52</v>
      </c>
      <c r="E39" s="37" t="s">
        <v>49</v>
      </c>
    </row>
    <row r="40" spans="1:5" ht="12.75">
      <c r="A40" s="38" t="s">
        <v>54</v>
      </c>
      <c r="E40" s="39" t="s">
        <v>49</v>
      </c>
    </row>
    <row r="41" spans="1:5" ht="12.75">
      <c r="A41" t="s">
        <v>56</v>
      </c>
      <c r="E41" s="37" t="s">
        <v>49</v>
      </c>
    </row>
    <row r="42" spans="1:16" ht="12.75">
      <c r="A42" s="26" t="s">
        <v>47</v>
      </c>
      <c s="31" t="s">
        <v>148</v>
      </c>
      <c s="31" t="s">
        <v>535</v>
      </c>
      <c s="26" t="s">
        <v>49</v>
      </c>
      <c s="32" t="s">
        <v>536</v>
      </c>
      <c s="33" t="s">
        <v>180</v>
      </c>
      <c s="34">
        <v>2</v>
      </c>
      <c s="35">
        <v>0</v>
      </c>
      <c s="35">
        <f>ROUND(ROUND(H42,2)*ROUND(G42,3),2)</f>
      </c>
      <c r="O42">
        <f>(I42*21)/100</f>
      </c>
      <c t="s">
        <v>26</v>
      </c>
    </row>
    <row r="43" spans="1:5" ht="12.75">
      <c r="A43" s="36" t="s">
        <v>52</v>
      </c>
      <c r="E43" s="37" t="s">
        <v>49</v>
      </c>
    </row>
    <row r="44" spans="1:5" ht="12.75">
      <c r="A44" s="38" t="s">
        <v>54</v>
      </c>
      <c r="E44" s="39" t="s">
        <v>49</v>
      </c>
    </row>
    <row r="45" spans="1:5" ht="12.75">
      <c r="A45" t="s">
        <v>56</v>
      </c>
      <c r="E45" s="37" t="s">
        <v>49</v>
      </c>
    </row>
    <row r="46" spans="1:16" ht="12.75">
      <c r="A46" s="26" t="s">
        <v>47</v>
      </c>
      <c s="31" t="s">
        <v>153</v>
      </c>
      <c s="31" t="s">
        <v>537</v>
      </c>
      <c s="26" t="s">
        <v>49</v>
      </c>
      <c s="32" t="s">
        <v>538</v>
      </c>
      <c s="33" t="s">
        <v>108</v>
      </c>
      <c s="34">
        <v>20</v>
      </c>
      <c s="35">
        <v>0</v>
      </c>
      <c s="35">
        <f>ROUND(ROUND(H46,2)*ROUND(G46,3),2)</f>
      </c>
      <c r="O46">
        <f>(I46*21)/100</f>
      </c>
      <c t="s">
        <v>26</v>
      </c>
    </row>
    <row r="47" spans="1:5" ht="12.75">
      <c r="A47" s="36" t="s">
        <v>52</v>
      </c>
      <c r="E47" s="37" t="s">
        <v>49</v>
      </c>
    </row>
    <row r="48" spans="1:5" ht="12.75">
      <c r="A48" s="38" t="s">
        <v>54</v>
      </c>
      <c r="E48" s="39" t="s">
        <v>49</v>
      </c>
    </row>
    <row r="49" spans="1:5" ht="12.75">
      <c r="A49" t="s">
        <v>56</v>
      </c>
      <c r="E49" s="37" t="s">
        <v>49</v>
      </c>
    </row>
    <row r="50" spans="1:16" ht="12.75">
      <c r="A50" s="26" t="s">
        <v>47</v>
      </c>
      <c s="31" t="s">
        <v>159</v>
      </c>
      <c s="31" t="s">
        <v>539</v>
      </c>
      <c s="26" t="s">
        <v>49</v>
      </c>
      <c s="32" t="s">
        <v>540</v>
      </c>
      <c s="33" t="s">
        <v>108</v>
      </c>
      <c s="34">
        <v>42</v>
      </c>
      <c s="35">
        <v>0</v>
      </c>
      <c s="35">
        <f>ROUND(ROUND(H50,2)*ROUND(G50,3),2)</f>
      </c>
      <c r="O50">
        <f>(I50*21)/100</f>
      </c>
      <c t="s">
        <v>26</v>
      </c>
    </row>
    <row r="51" spans="1:5" ht="12.75">
      <c r="A51" s="36" t="s">
        <v>52</v>
      </c>
      <c r="E51" s="37" t="s">
        <v>49</v>
      </c>
    </row>
    <row r="52" spans="1:5" ht="12.75">
      <c r="A52" s="38" t="s">
        <v>54</v>
      </c>
      <c r="E52" s="39" t="s">
        <v>49</v>
      </c>
    </row>
    <row r="53" spans="1:5" ht="12.75">
      <c r="A53" t="s">
        <v>56</v>
      </c>
      <c r="E53" s="37" t="s">
        <v>49</v>
      </c>
    </row>
    <row r="54" spans="1:16" ht="12.75">
      <c r="A54" s="26" t="s">
        <v>47</v>
      </c>
      <c s="31" t="s">
        <v>170</v>
      </c>
      <c s="31" t="s">
        <v>541</v>
      </c>
      <c s="26" t="s">
        <v>49</v>
      </c>
      <c s="32" t="s">
        <v>542</v>
      </c>
      <c s="33" t="s">
        <v>543</v>
      </c>
      <c s="34">
        <v>20.79</v>
      </c>
      <c s="35">
        <v>0</v>
      </c>
      <c s="35">
        <f>ROUND(ROUND(H54,2)*ROUND(G54,3),2)</f>
      </c>
      <c r="O54">
        <f>(I54*21)/100</f>
      </c>
      <c t="s">
        <v>26</v>
      </c>
    </row>
    <row r="55" spans="1:5" ht="12.75">
      <c r="A55" s="36" t="s">
        <v>52</v>
      </c>
      <c r="E55" s="37" t="s">
        <v>49</v>
      </c>
    </row>
    <row r="56" spans="1:5" ht="12.75">
      <c r="A56" s="38" t="s">
        <v>54</v>
      </c>
      <c r="E56" s="39" t="s">
        <v>49</v>
      </c>
    </row>
    <row r="57" spans="1:5" ht="12.75">
      <c r="A57" t="s">
        <v>56</v>
      </c>
      <c r="E57" s="37" t="s">
        <v>49</v>
      </c>
    </row>
    <row r="58" spans="1:16" ht="12.75">
      <c r="A58" s="26" t="s">
        <v>47</v>
      </c>
      <c s="31" t="s">
        <v>370</v>
      </c>
      <c s="31" t="s">
        <v>544</v>
      </c>
      <c s="26" t="s">
        <v>49</v>
      </c>
      <c s="32" t="s">
        <v>545</v>
      </c>
      <c s="33" t="s">
        <v>180</v>
      </c>
      <c s="34">
        <v>2</v>
      </c>
      <c s="35">
        <v>0</v>
      </c>
      <c s="35">
        <f>ROUND(ROUND(H58,2)*ROUND(G58,3),2)</f>
      </c>
      <c r="O58">
        <f>(I58*21)/100</f>
      </c>
      <c t="s">
        <v>26</v>
      </c>
    </row>
    <row r="59" spans="1:5" ht="12.75">
      <c r="A59" s="36" t="s">
        <v>52</v>
      </c>
      <c r="E59" s="37" t="s">
        <v>49</v>
      </c>
    </row>
    <row r="60" spans="1:5" ht="12.75">
      <c r="A60" s="38" t="s">
        <v>54</v>
      </c>
      <c r="E60" s="39" t="s">
        <v>49</v>
      </c>
    </row>
    <row r="61" spans="1:5" ht="12.75">
      <c r="A61" t="s">
        <v>56</v>
      </c>
      <c r="E61" s="37" t="s">
        <v>49</v>
      </c>
    </row>
    <row r="62" spans="1:16" ht="12.75">
      <c r="A62" s="26" t="s">
        <v>47</v>
      </c>
      <c s="31" t="s">
        <v>395</v>
      </c>
      <c s="31" t="s">
        <v>546</v>
      </c>
      <c s="26" t="s">
        <v>49</v>
      </c>
      <c s="32" t="s">
        <v>547</v>
      </c>
      <c s="33" t="s">
        <v>180</v>
      </c>
      <c s="34">
        <v>2</v>
      </c>
      <c s="35">
        <v>0</v>
      </c>
      <c s="35">
        <f>ROUND(ROUND(H62,2)*ROUND(G62,3),2)</f>
      </c>
      <c r="O62">
        <f>(I62*21)/100</f>
      </c>
      <c t="s">
        <v>26</v>
      </c>
    </row>
    <row r="63" spans="1:5" ht="12.75">
      <c r="A63" s="36" t="s">
        <v>52</v>
      </c>
      <c r="E63" s="37" t="s">
        <v>49</v>
      </c>
    </row>
    <row r="64" spans="1:5" ht="12.75">
      <c r="A64" s="38" t="s">
        <v>54</v>
      </c>
      <c r="E64" s="39" t="s">
        <v>49</v>
      </c>
    </row>
    <row r="65" spans="1:5" ht="12.75">
      <c r="A65" t="s">
        <v>56</v>
      </c>
      <c r="E65" s="37" t="s">
        <v>49</v>
      </c>
    </row>
    <row r="66" spans="1:16" ht="12.75">
      <c r="A66" s="26" t="s">
        <v>47</v>
      </c>
      <c s="31" t="s">
        <v>399</v>
      </c>
      <c s="31" t="s">
        <v>138</v>
      </c>
      <c s="26" t="s">
        <v>49</v>
      </c>
      <c s="32" t="s">
        <v>548</v>
      </c>
      <c s="33" t="s">
        <v>180</v>
      </c>
      <c s="34">
        <v>2</v>
      </c>
      <c s="35">
        <v>0</v>
      </c>
      <c s="35">
        <f>ROUND(ROUND(H66,2)*ROUND(G66,3),2)</f>
      </c>
      <c r="O66">
        <f>(I66*21)/100</f>
      </c>
      <c t="s">
        <v>26</v>
      </c>
    </row>
    <row r="67" spans="1:5" ht="12.75">
      <c r="A67" s="36" t="s">
        <v>52</v>
      </c>
      <c r="E67" s="37" t="s">
        <v>49</v>
      </c>
    </row>
    <row r="68" spans="1:5" ht="12.75">
      <c r="A68" s="38" t="s">
        <v>54</v>
      </c>
      <c r="E68" s="39" t="s">
        <v>49</v>
      </c>
    </row>
    <row r="69" spans="1:5" ht="12.75">
      <c r="A69" t="s">
        <v>56</v>
      </c>
      <c r="E69" s="37" t="s">
        <v>49</v>
      </c>
    </row>
    <row r="70" spans="1:16" ht="12.75">
      <c r="A70" s="26" t="s">
        <v>47</v>
      </c>
      <c s="31" t="s">
        <v>403</v>
      </c>
      <c s="31" t="s">
        <v>92</v>
      </c>
      <c s="26" t="s">
        <v>49</v>
      </c>
      <c s="32" t="s">
        <v>549</v>
      </c>
      <c s="33" t="s">
        <v>180</v>
      </c>
      <c s="34">
        <v>2</v>
      </c>
      <c s="35">
        <v>0</v>
      </c>
      <c s="35">
        <f>ROUND(ROUND(H70,2)*ROUND(G70,3),2)</f>
      </c>
      <c r="O70">
        <f>(I70*21)/100</f>
      </c>
      <c t="s">
        <v>26</v>
      </c>
    </row>
    <row r="71" spans="1:5" ht="12.75">
      <c r="A71" s="36" t="s">
        <v>52</v>
      </c>
      <c r="E71" s="37" t="s">
        <v>49</v>
      </c>
    </row>
    <row r="72" spans="1:5" ht="12.75">
      <c r="A72" s="38" t="s">
        <v>54</v>
      </c>
      <c r="E72" s="39" t="s">
        <v>49</v>
      </c>
    </row>
    <row r="73" spans="1:5" ht="12.75">
      <c r="A73" t="s">
        <v>56</v>
      </c>
      <c r="E73" s="37" t="s">
        <v>49</v>
      </c>
    </row>
    <row r="74" spans="1:18" ht="12.75" customHeight="1">
      <c r="A74" s="6" t="s">
        <v>45</v>
      </c>
      <c s="6"/>
      <c s="42" t="s">
        <v>550</v>
      </c>
      <c s="6"/>
      <c s="29" t="s">
        <v>551</v>
      </c>
      <c s="6"/>
      <c s="6"/>
      <c s="6"/>
      <c s="43">
        <f>0+Q74</f>
      </c>
      <c r="O74">
        <f>0+R74</f>
      </c>
      <c r="Q74">
        <f>0+I75+I79+I83+I87+I91+I95+I99+I103+I107+I111+I115+I119+I123+I127+I131+I135+I139+I143</f>
      </c>
      <c>
        <f>0+O75+O79+O83+O87+O91+O95+O99+O103+O107+O111+O115+O119+O123+O127+O131+O135+O139+O143</f>
      </c>
    </row>
    <row r="75" spans="1:16" ht="12.75">
      <c r="A75" s="26" t="s">
        <v>47</v>
      </c>
      <c s="31" t="s">
        <v>30</v>
      </c>
      <c s="31" t="s">
        <v>552</v>
      </c>
      <c s="26" t="s">
        <v>49</v>
      </c>
      <c s="32" t="s">
        <v>553</v>
      </c>
      <c s="33" t="s">
        <v>138</v>
      </c>
      <c s="34">
        <v>2.4</v>
      </c>
      <c s="35">
        <v>0</v>
      </c>
      <c s="35">
        <f>ROUND(ROUND(H75,2)*ROUND(G75,3),2)</f>
      </c>
      <c r="O75">
        <f>(I75*21)/100</f>
      </c>
      <c t="s">
        <v>26</v>
      </c>
    </row>
    <row r="76" spans="1:5" ht="12.75">
      <c r="A76" s="36" t="s">
        <v>52</v>
      </c>
      <c r="E76" s="37" t="s">
        <v>49</v>
      </c>
    </row>
    <row r="77" spans="1:5" ht="12.75">
      <c r="A77" s="38" t="s">
        <v>54</v>
      </c>
      <c r="E77" s="39" t="s">
        <v>49</v>
      </c>
    </row>
    <row r="78" spans="1:5" ht="12.75">
      <c r="A78" t="s">
        <v>56</v>
      </c>
      <c r="E78" s="37" t="s">
        <v>49</v>
      </c>
    </row>
    <row r="79" spans="1:16" ht="12.75">
      <c r="A79" s="26" t="s">
        <v>47</v>
      </c>
      <c s="31" t="s">
        <v>43</v>
      </c>
      <c s="31" t="s">
        <v>554</v>
      </c>
      <c s="26" t="s">
        <v>49</v>
      </c>
      <c s="32" t="s">
        <v>555</v>
      </c>
      <c s="33" t="s">
        <v>108</v>
      </c>
      <c s="34">
        <v>42</v>
      </c>
      <c s="35">
        <v>0</v>
      </c>
      <c s="35">
        <f>ROUND(ROUND(H79,2)*ROUND(G79,3),2)</f>
      </c>
      <c r="O79">
        <f>(I79*21)/100</f>
      </c>
      <c t="s">
        <v>26</v>
      </c>
    </row>
    <row r="80" spans="1:5" ht="12.75">
      <c r="A80" s="36" t="s">
        <v>52</v>
      </c>
      <c r="E80" s="37" t="s">
        <v>49</v>
      </c>
    </row>
    <row r="81" spans="1:5" ht="12.75">
      <c r="A81" s="38" t="s">
        <v>54</v>
      </c>
      <c r="E81" s="39" t="s">
        <v>49</v>
      </c>
    </row>
    <row r="82" spans="1:5" ht="12.75">
      <c r="A82" t="s">
        <v>56</v>
      </c>
      <c r="E82" s="37" t="s">
        <v>49</v>
      </c>
    </row>
    <row r="83" spans="1:16" ht="12.75">
      <c r="A83" s="26" t="s">
        <v>47</v>
      </c>
      <c s="31" t="s">
        <v>142</v>
      </c>
      <c s="31" t="s">
        <v>556</v>
      </c>
      <c s="26" t="s">
        <v>49</v>
      </c>
      <c s="32" t="s">
        <v>557</v>
      </c>
      <c s="33" t="s">
        <v>108</v>
      </c>
      <c s="34">
        <v>1</v>
      </c>
      <c s="35">
        <v>0</v>
      </c>
      <c s="35">
        <f>ROUND(ROUND(H83,2)*ROUND(G83,3),2)</f>
      </c>
      <c r="O83">
        <f>(I83*21)/100</f>
      </c>
      <c t="s">
        <v>26</v>
      </c>
    </row>
    <row r="84" spans="1:5" ht="12.75">
      <c r="A84" s="36" t="s">
        <v>52</v>
      </c>
      <c r="E84" s="37" t="s">
        <v>49</v>
      </c>
    </row>
    <row r="85" spans="1:5" ht="12.75">
      <c r="A85" s="38" t="s">
        <v>54</v>
      </c>
      <c r="E85" s="39" t="s">
        <v>49</v>
      </c>
    </row>
    <row r="86" spans="1:5" ht="12.75">
      <c r="A86" t="s">
        <v>56</v>
      </c>
      <c r="E86" s="37" t="s">
        <v>49</v>
      </c>
    </row>
    <row r="87" spans="1:16" ht="25.5">
      <c r="A87" s="26" t="s">
        <v>47</v>
      </c>
      <c s="31" t="s">
        <v>164</v>
      </c>
      <c s="31" t="s">
        <v>558</v>
      </c>
      <c s="26" t="s">
        <v>49</v>
      </c>
      <c s="32" t="s">
        <v>559</v>
      </c>
      <c s="33" t="s">
        <v>108</v>
      </c>
      <c s="34">
        <v>42</v>
      </c>
      <c s="35">
        <v>0</v>
      </c>
      <c s="35">
        <f>ROUND(ROUND(H87,2)*ROUND(G87,3),2)</f>
      </c>
      <c r="O87">
        <f>(I87*21)/100</f>
      </c>
      <c t="s">
        <v>26</v>
      </c>
    </row>
    <row r="88" spans="1:5" ht="12.75">
      <c r="A88" s="36" t="s">
        <v>52</v>
      </c>
      <c r="E88" s="37" t="s">
        <v>49</v>
      </c>
    </row>
    <row r="89" spans="1:5" ht="12.75">
      <c r="A89" s="38" t="s">
        <v>54</v>
      </c>
      <c r="E89" s="39" t="s">
        <v>49</v>
      </c>
    </row>
    <row r="90" spans="1:5" ht="12.75">
      <c r="A90" t="s">
        <v>56</v>
      </c>
      <c r="E90" s="37" t="s">
        <v>49</v>
      </c>
    </row>
    <row r="91" spans="1:16" ht="12.75">
      <c r="A91" s="26" t="s">
        <v>47</v>
      </c>
      <c s="31" t="s">
        <v>177</v>
      </c>
      <c s="31" t="s">
        <v>560</v>
      </c>
      <c s="26" t="s">
        <v>49</v>
      </c>
      <c s="32" t="s">
        <v>561</v>
      </c>
      <c s="33" t="s">
        <v>92</v>
      </c>
      <c s="34">
        <v>1</v>
      </c>
      <c s="35">
        <v>0</v>
      </c>
      <c s="35">
        <f>ROUND(ROUND(H91,2)*ROUND(G91,3),2)</f>
      </c>
      <c r="O91">
        <f>(I91*21)/100</f>
      </c>
      <c t="s">
        <v>26</v>
      </c>
    </row>
    <row r="92" spans="1:5" ht="12.75">
      <c r="A92" s="36" t="s">
        <v>52</v>
      </c>
      <c r="E92" s="37" t="s">
        <v>49</v>
      </c>
    </row>
    <row r="93" spans="1:5" ht="12.75">
      <c r="A93" s="38" t="s">
        <v>54</v>
      </c>
      <c r="E93" s="39" t="s">
        <v>49</v>
      </c>
    </row>
    <row r="94" spans="1:5" ht="12.75">
      <c r="A94" t="s">
        <v>56</v>
      </c>
      <c r="E94" s="37" t="s">
        <v>49</v>
      </c>
    </row>
    <row r="95" spans="1:16" ht="12.75">
      <c r="A95" s="26" t="s">
        <v>47</v>
      </c>
      <c s="31" t="s">
        <v>184</v>
      </c>
      <c s="31" t="s">
        <v>562</v>
      </c>
      <c s="26" t="s">
        <v>49</v>
      </c>
      <c s="32" t="s">
        <v>563</v>
      </c>
      <c s="33" t="s">
        <v>108</v>
      </c>
      <c s="34">
        <v>7</v>
      </c>
      <c s="35">
        <v>0</v>
      </c>
      <c s="35">
        <f>ROUND(ROUND(H95,2)*ROUND(G95,3),2)</f>
      </c>
      <c r="O95">
        <f>(I95*21)/100</f>
      </c>
      <c t="s">
        <v>26</v>
      </c>
    </row>
    <row r="96" spans="1:5" ht="12.75">
      <c r="A96" s="36" t="s">
        <v>52</v>
      </c>
      <c r="E96" s="37" t="s">
        <v>49</v>
      </c>
    </row>
    <row r="97" spans="1:5" ht="12.75">
      <c r="A97" s="38" t="s">
        <v>54</v>
      </c>
      <c r="E97" s="39" t="s">
        <v>49</v>
      </c>
    </row>
    <row r="98" spans="1:5" ht="12.75">
      <c r="A98" t="s">
        <v>56</v>
      </c>
      <c r="E98" s="37" t="s">
        <v>49</v>
      </c>
    </row>
    <row r="99" spans="1:16" ht="12.75">
      <c r="A99" s="26" t="s">
        <v>47</v>
      </c>
      <c s="31" t="s">
        <v>190</v>
      </c>
      <c s="31" t="s">
        <v>564</v>
      </c>
      <c s="26" t="s">
        <v>49</v>
      </c>
      <c s="32" t="s">
        <v>565</v>
      </c>
      <c s="33" t="s">
        <v>108</v>
      </c>
      <c s="34">
        <v>22</v>
      </c>
      <c s="35">
        <v>0</v>
      </c>
      <c s="35">
        <f>ROUND(ROUND(H99,2)*ROUND(G99,3),2)</f>
      </c>
      <c r="O99">
        <f>(I99*21)/100</f>
      </c>
      <c t="s">
        <v>26</v>
      </c>
    </row>
    <row r="100" spans="1:5" ht="12.75">
      <c r="A100" s="36" t="s">
        <v>52</v>
      </c>
      <c r="E100" s="37" t="s">
        <v>49</v>
      </c>
    </row>
    <row r="101" spans="1:5" ht="12.75">
      <c r="A101" s="38" t="s">
        <v>54</v>
      </c>
      <c r="E101" s="39" t="s">
        <v>49</v>
      </c>
    </row>
    <row r="102" spans="1:5" ht="12.75">
      <c r="A102" t="s">
        <v>56</v>
      </c>
      <c r="E102" s="37" t="s">
        <v>49</v>
      </c>
    </row>
    <row r="103" spans="1:16" ht="12.75">
      <c r="A103" s="26" t="s">
        <v>47</v>
      </c>
      <c s="31" t="s">
        <v>196</v>
      </c>
      <c s="31" t="s">
        <v>566</v>
      </c>
      <c s="26" t="s">
        <v>49</v>
      </c>
      <c s="32" t="s">
        <v>567</v>
      </c>
      <c s="33" t="s">
        <v>108</v>
      </c>
      <c s="34">
        <v>7</v>
      </c>
      <c s="35">
        <v>0</v>
      </c>
      <c s="35">
        <f>ROUND(ROUND(H103,2)*ROUND(G103,3),2)</f>
      </c>
      <c r="O103">
        <f>(I103*21)/100</f>
      </c>
      <c t="s">
        <v>26</v>
      </c>
    </row>
    <row r="104" spans="1:5" ht="12.75">
      <c r="A104" s="36" t="s">
        <v>52</v>
      </c>
      <c r="E104" s="37" t="s">
        <v>49</v>
      </c>
    </row>
    <row r="105" spans="1:5" ht="12.75">
      <c r="A105" s="38" t="s">
        <v>54</v>
      </c>
      <c r="E105" s="39" t="s">
        <v>49</v>
      </c>
    </row>
    <row r="106" spans="1:5" ht="12.75">
      <c r="A106" t="s">
        <v>56</v>
      </c>
      <c r="E106" s="37" t="s">
        <v>49</v>
      </c>
    </row>
    <row r="107" spans="1:16" ht="12.75">
      <c r="A107" s="26" t="s">
        <v>47</v>
      </c>
      <c s="31" t="s">
        <v>201</v>
      </c>
      <c s="31" t="s">
        <v>568</v>
      </c>
      <c s="26" t="s">
        <v>49</v>
      </c>
      <c s="32" t="s">
        <v>569</v>
      </c>
      <c s="33" t="s">
        <v>108</v>
      </c>
      <c s="34">
        <v>22</v>
      </c>
      <c s="35">
        <v>0</v>
      </c>
      <c s="35">
        <f>ROUND(ROUND(H107,2)*ROUND(G107,3),2)</f>
      </c>
      <c r="O107">
        <f>(I107*21)/100</f>
      </c>
      <c t="s">
        <v>26</v>
      </c>
    </row>
    <row r="108" spans="1:5" ht="12.75">
      <c r="A108" s="36" t="s">
        <v>52</v>
      </c>
      <c r="E108" s="37" t="s">
        <v>49</v>
      </c>
    </row>
    <row r="109" spans="1:5" ht="12.75">
      <c r="A109" s="38" t="s">
        <v>54</v>
      </c>
      <c r="E109" s="39" t="s">
        <v>49</v>
      </c>
    </row>
    <row r="110" spans="1:5" ht="12.75">
      <c r="A110" t="s">
        <v>56</v>
      </c>
      <c r="E110" s="37" t="s">
        <v>49</v>
      </c>
    </row>
    <row r="111" spans="1:16" ht="12.75">
      <c r="A111" s="26" t="s">
        <v>47</v>
      </c>
      <c s="31" t="s">
        <v>327</v>
      </c>
      <c s="31" t="s">
        <v>570</v>
      </c>
      <c s="26" t="s">
        <v>49</v>
      </c>
      <c s="32" t="s">
        <v>571</v>
      </c>
      <c s="33" t="s">
        <v>92</v>
      </c>
      <c s="34">
        <v>1</v>
      </c>
      <c s="35">
        <v>0</v>
      </c>
      <c s="35">
        <f>ROUND(ROUND(H111,2)*ROUND(G111,3),2)</f>
      </c>
      <c r="O111">
        <f>(I111*21)/100</f>
      </c>
      <c t="s">
        <v>26</v>
      </c>
    </row>
    <row r="112" spans="1:5" ht="12.75">
      <c r="A112" s="36" t="s">
        <v>52</v>
      </c>
      <c r="E112" s="37" t="s">
        <v>49</v>
      </c>
    </row>
    <row r="113" spans="1:5" ht="12.75">
      <c r="A113" s="38" t="s">
        <v>54</v>
      </c>
      <c r="E113" s="39" t="s">
        <v>49</v>
      </c>
    </row>
    <row r="114" spans="1:5" ht="12.75">
      <c r="A114" t="s">
        <v>56</v>
      </c>
      <c r="E114" s="37" t="s">
        <v>49</v>
      </c>
    </row>
    <row r="115" spans="1:16" ht="12.75">
      <c r="A115" s="26" t="s">
        <v>47</v>
      </c>
      <c s="31" t="s">
        <v>331</v>
      </c>
      <c s="31" t="s">
        <v>572</v>
      </c>
      <c s="26" t="s">
        <v>49</v>
      </c>
      <c s="32" t="s">
        <v>573</v>
      </c>
      <c s="33" t="s">
        <v>108</v>
      </c>
      <c s="34">
        <v>29</v>
      </c>
      <c s="35">
        <v>0</v>
      </c>
      <c s="35">
        <f>ROUND(ROUND(H115,2)*ROUND(G115,3),2)</f>
      </c>
      <c r="O115">
        <f>(I115*21)/100</f>
      </c>
      <c t="s">
        <v>26</v>
      </c>
    </row>
    <row r="116" spans="1:5" ht="12.75">
      <c r="A116" s="36" t="s">
        <v>52</v>
      </c>
      <c r="E116" s="37" t="s">
        <v>49</v>
      </c>
    </row>
    <row r="117" spans="1:5" ht="12.75">
      <c r="A117" s="38" t="s">
        <v>54</v>
      </c>
      <c r="E117" s="39" t="s">
        <v>49</v>
      </c>
    </row>
    <row r="118" spans="1:5" ht="12.75">
      <c r="A118" t="s">
        <v>56</v>
      </c>
      <c r="E118" s="37" t="s">
        <v>49</v>
      </c>
    </row>
    <row r="119" spans="1:16" ht="25.5">
      <c r="A119" s="26" t="s">
        <v>47</v>
      </c>
      <c s="31" t="s">
        <v>337</v>
      </c>
      <c s="31" t="s">
        <v>574</v>
      </c>
      <c s="26" t="s">
        <v>49</v>
      </c>
      <c s="32" t="s">
        <v>575</v>
      </c>
      <c s="33" t="s">
        <v>108</v>
      </c>
      <c s="34">
        <v>42</v>
      </c>
      <c s="35">
        <v>0</v>
      </c>
      <c s="35">
        <f>ROUND(ROUND(H119,2)*ROUND(G119,3),2)</f>
      </c>
      <c r="O119">
        <f>(I119*21)/100</f>
      </c>
      <c t="s">
        <v>26</v>
      </c>
    </row>
    <row r="120" spans="1:5" ht="12.75">
      <c r="A120" s="36" t="s">
        <v>52</v>
      </c>
      <c r="E120" s="37" t="s">
        <v>49</v>
      </c>
    </row>
    <row r="121" spans="1:5" ht="12.75">
      <c r="A121" s="38" t="s">
        <v>54</v>
      </c>
      <c r="E121" s="39" t="s">
        <v>49</v>
      </c>
    </row>
    <row r="122" spans="1:5" ht="12.75">
      <c r="A122" t="s">
        <v>56</v>
      </c>
      <c r="E122" s="37" t="s">
        <v>49</v>
      </c>
    </row>
    <row r="123" spans="1:16" ht="25.5">
      <c r="A123" s="26" t="s">
        <v>47</v>
      </c>
      <c s="31" t="s">
        <v>341</v>
      </c>
      <c s="31" t="s">
        <v>576</v>
      </c>
      <c s="26" t="s">
        <v>49</v>
      </c>
      <c s="32" t="s">
        <v>577</v>
      </c>
      <c s="33" t="s">
        <v>138</v>
      </c>
      <c s="34">
        <v>2.4</v>
      </c>
      <c s="35">
        <v>0</v>
      </c>
      <c s="35">
        <f>ROUND(ROUND(H123,2)*ROUND(G123,3),2)</f>
      </c>
      <c r="O123">
        <f>(I123*21)/100</f>
      </c>
      <c t="s">
        <v>26</v>
      </c>
    </row>
    <row r="124" spans="1:5" ht="12.75">
      <c r="A124" s="36" t="s">
        <v>52</v>
      </c>
      <c r="E124" s="37" t="s">
        <v>49</v>
      </c>
    </row>
    <row r="125" spans="1:5" ht="12.75">
      <c r="A125" s="38" t="s">
        <v>54</v>
      </c>
      <c r="E125" s="39" t="s">
        <v>49</v>
      </c>
    </row>
    <row r="126" spans="1:5" ht="12.75">
      <c r="A126" t="s">
        <v>56</v>
      </c>
      <c r="E126" s="37" t="s">
        <v>49</v>
      </c>
    </row>
    <row r="127" spans="1:16" ht="25.5">
      <c r="A127" s="26" t="s">
        <v>47</v>
      </c>
      <c s="31" t="s">
        <v>355</v>
      </c>
      <c s="31" t="s">
        <v>578</v>
      </c>
      <c s="26" t="s">
        <v>49</v>
      </c>
      <c s="32" t="s">
        <v>579</v>
      </c>
      <c s="33" t="s">
        <v>138</v>
      </c>
      <c s="34">
        <v>2.4</v>
      </c>
      <c s="35">
        <v>0</v>
      </c>
      <c s="35">
        <f>ROUND(ROUND(H127,2)*ROUND(G127,3),2)</f>
      </c>
      <c r="O127">
        <f>(I127*21)/100</f>
      </c>
      <c t="s">
        <v>26</v>
      </c>
    </row>
    <row r="128" spans="1:5" ht="12.75">
      <c r="A128" s="36" t="s">
        <v>52</v>
      </c>
      <c r="E128" s="37" t="s">
        <v>49</v>
      </c>
    </row>
    <row r="129" spans="1:5" ht="12.75">
      <c r="A129" s="38" t="s">
        <v>54</v>
      </c>
      <c r="E129" s="39" t="s">
        <v>49</v>
      </c>
    </row>
    <row r="130" spans="1:5" ht="12.75">
      <c r="A130" t="s">
        <v>56</v>
      </c>
      <c r="E130" s="37" t="s">
        <v>49</v>
      </c>
    </row>
    <row r="131" spans="1:16" ht="25.5">
      <c r="A131" s="26" t="s">
        <v>47</v>
      </c>
      <c s="31" t="s">
        <v>360</v>
      </c>
      <c s="31" t="s">
        <v>580</v>
      </c>
      <c s="26" t="s">
        <v>49</v>
      </c>
      <c s="32" t="s">
        <v>581</v>
      </c>
      <c s="33" t="s">
        <v>138</v>
      </c>
      <c s="34">
        <v>1.5</v>
      </c>
      <c s="35">
        <v>0</v>
      </c>
      <c s="35">
        <f>ROUND(ROUND(H131,2)*ROUND(G131,3),2)</f>
      </c>
      <c r="O131">
        <f>(I131*21)/100</f>
      </c>
      <c t="s">
        <v>26</v>
      </c>
    </row>
    <row r="132" spans="1:5" ht="12.75">
      <c r="A132" s="36" t="s">
        <v>52</v>
      </c>
      <c r="E132" s="37" t="s">
        <v>49</v>
      </c>
    </row>
    <row r="133" spans="1:5" ht="12.75">
      <c r="A133" s="38" t="s">
        <v>54</v>
      </c>
      <c r="E133" s="39" t="s">
        <v>49</v>
      </c>
    </row>
    <row r="134" spans="1:5" ht="12.75">
      <c r="A134" t="s">
        <v>56</v>
      </c>
      <c r="E134" s="37" t="s">
        <v>49</v>
      </c>
    </row>
    <row r="135" spans="1:16" ht="12.75">
      <c r="A135" s="26" t="s">
        <v>47</v>
      </c>
      <c s="31" t="s">
        <v>365</v>
      </c>
      <c s="31" t="s">
        <v>582</v>
      </c>
      <c s="26" t="s">
        <v>49</v>
      </c>
      <c s="32" t="s">
        <v>583</v>
      </c>
      <c s="33" t="s">
        <v>138</v>
      </c>
      <c s="34">
        <v>0.18</v>
      </c>
      <c s="35">
        <v>0</v>
      </c>
      <c s="35">
        <f>ROUND(ROUND(H135,2)*ROUND(G135,3),2)</f>
      </c>
      <c r="O135">
        <f>(I135*21)/100</f>
      </c>
      <c t="s">
        <v>26</v>
      </c>
    </row>
    <row r="136" spans="1:5" ht="12.75">
      <c r="A136" s="36" t="s">
        <v>52</v>
      </c>
      <c r="E136" s="37" t="s">
        <v>49</v>
      </c>
    </row>
    <row r="137" spans="1:5" ht="12.75">
      <c r="A137" s="38" t="s">
        <v>54</v>
      </c>
      <c r="E137" s="39" t="s">
        <v>49</v>
      </c>
    </row>
    <row r="138" spans="1:5" ht="12.75">
      <c r="A138" t="s">
        <v>56</v>
      </c>
      <c r="E138" s="37" t="s">
        <v>49</v>
      </c>
    </row>
    <row r="139" spans="1:16" ht="12.75">
      <c r="A139" s="26" t="s">
        <v>47</v>
      </c>
      <c s="31" t="s">
        <v>383</v>
      </c>
      <c s="31" t="s">
        <v>584</v>
      </c>
      <c s="26" t="s">
        <v>49</v>
      </c>
      <c s="32" t="s">
        <v>585</v>
      </c>
      <c s="33" t="s">
        <v>180</v>
      </c>
      <c s="34">
        <v>1</v>
      </c>
      <c s="35">
        <v>0</v>
      </c>
      <c s="35">
        <f>ROUND(ROUND(H139,2)*ROUND(G139,3),2)</f>
      </c>
      <c r="O139">
        <f>(I139*21)/100</f>
      </c>
      <c t="s">
        <v>26</v>
      </c>
    </row>
    <row r="140" spans="1:5" ht="12.75">
      <c r="A140" s="36" t="s">
        <v>52</v>
      </c>
      <c r="E140" s="37" t="s">
        <v>49</v>
      </c>
    </row>
    <row r="141" spans="1:5" ht="12.75">
      <c r="A141" s="38" t="s">
        <v>54</v>
      </c>
      <c r="E141" s="39" t="s">
        <v>49</v>
      </c>
    </row>
    <row r="142" spans="1:5" ht="12.75">
      <c r="A142" t="s">
        <v>56</v>
      </c>
      <c r="E142" s="37" t="s">
        <v>49</v>
      </c>
    </row>
    <row r="143" spans="1:16" ht="12.75">
      <c r="A143" s="26" t="s">
        <v>47</v>
      </c>
      <c s="31" t="s">
        <v>389</v>
      </c>
      <c s="31" t="s">
        <v>586</v>
      </c>
      <c s="26" t="s">
        <v>49</v>
      </c>
      <c s="32" t="s">
        <v>587</v>
      </c>
      <c s="33" t="s">
        <v>180</v>
      </c>
      <c s="34">
        <v>1</v>
      </c>
      <c s="35">
        <v>0</v>
      </c>
      <c s="35">
        <f>ROUND(ROUND(H143,2)*ROUND(G143,3),2)</f>
      </c>
      <c r="O143">
        <f>(I143*21)/100</f>
      </c>
      <c t="s">
        <v>26</v>
      </c>
    </row>
    <row r="144" spans="1:5" ht="12.75">
      <c r="A144" s="36" t="s">
        <v>52</v>
      </c>
      <c r="E144" s="37" t="s">
        <v>49</v>
      </c>
    </row>
    <row r="145" spans="1:5" ht="12.75">
      <c r="A145" s="38" t="s">
        <v>54</v>
      </c>
      <c r="E145" s="39" t="s">
        <v>49</v>
      </c>
    </row>
    <row r="146" spans="1:5" ht="12.75">
      <c r="A146" t="s">
        <v>56</v>
      </c>
      <c r="E146" s="37" t="s">
        <v>49</v>
      </c>
    </row>
    <row r="147" spans="1:18" ht="12.75" customHeight="1">
      <c r="A147" s="6" t="s">
        <v>45</v>
      </c>
      <c s="6"/>
      <c s="42" t="s">
        <v>588</v>
      </c>
      <c s="6"/>
      <c s="29" t="s">
        <v>589</v>
      </c>
      <c s="6"/>
      <c s="6"/>
      <c s="6"/>
      <c s="43">
        <f>0+Q147</f>
      </c>
      <c r="O147">
        <f>0+R147</f>
      </c>
      <c r="Q147">
        <f>0+I148+I152+I156</f>
      </c>
      <c>
        <f>0+O148+O152+O156</f>
      </c>
    </row>
    <row r="148" spans="1:16" ht="12.75">
      <c r="A148" s="26" t="s">
        <v>47</v>
      </c>
      <c s="31" t="s">
        <v>344</v>
      </c>
      <c s="31" t="s">
        <v>590</v>
      </c>
      <c s="26" t="s">
        <v>49</v>
      </c>
      <c s="32" t="s">
        <v>591</v>
      </c>
      <c s="33" t="s">
        <v>242</v>
      </c>
      <c s="34">
        <v>7.02</v>
      </c>
      <c s="35">
        <v>0</v>
      </c>
      <c s="35">
        <f>ROUND(ROUND(H148,2)*ROUND(G148,3),2)</f>
      </c>
      <c r="O148">
        <f>(I148*21)/100</f>
      </c>
      <c t="s">
        <v>26</v>
      </c>
    </row>
    <row r="149" spans="1:5" ht="12.75">
      <c r="A149" s="36" t="s">
        <v>52</v>
      </c>
      <c r="E149" s="37" t="s">
        <v>49</v>
      </c>
    </row>
    <row r="150" spans="1:5" ht="12.75">
      <c r="A150" s="38" t="s">
        <v>54</v>
      </c>
      <c r="E150" s="39" t="s">
        <v>49</v>
      </c>
    </row>
    <row r="151" spans="1:5" ht="12.75">
      <c r="A151" t="s">
        <v>56</v>
      </c>
      <c r="E151" s="37" t="s">
        <v>49</v>
      </c>
    </row>
    <row r="152" spans="1:16" ht="25.5">
      <c r="A152" s="26" t="s">
        <v>47</v>
      </c>
      <c s="31" t="s">
        <v>350</v>
      </c>
      <c s="31" t="s">
        <v>592</v>
      </c>
      <c s="26" t="s">
        <v>49</v>
      </c>
      <c s="32" t="s">
        <v>593</v>
      </c>
      <c s="33" t="s">
        <v>242</v>
      </c>
      <c s="34">
        <v>70.2</v>
      </c>
      <c s="35">
        <v>0</v>
      </c>
      <c s="35">
        <f>ROUND(ROUND(H152,2)*ROUND(G152,3),2)</f>
      </c>
      <c r="O152">
        <f>(I152*21)/100</f>
      </c>
      <c t="s">
        <v>26</v>
      </c>
    </row>
    <row r="153" spans="1:5" ht="12.75">
      <c r="A153" s="36" t="s">
        <v>52</v>
      </c>
      <c r="E153" s="37" t="s">
        <v>49</v>
      </c>
    </row>
    <row r="154" spans="1:5" ht="12.75">
      <c r="A154" s="38" t="s">
        <v>54</v>
      </c>
      <c r="E154" s="39" t="s">
        <v>49</v>
      </c>
    </row>
    <row r="155" spans="1:5" ht="12.75">
      <c r="A155" t="s">
        <v>56</v>
      </c>
      <c r="E155" s="37" t="s">
        <v>49</v>
      </c>
    </row>
    <row r="156" spans="1:16" ht="12.75">
      <c r="A156" s="26" t="s">
        <v>47</v>
      </c>
      <c s="31" t="s">
        <v>377</v>
      </c>
      <c s="31" t="s">
        <v>594</v>
      </c>
      <c s="26" t="s">
        <v>49</v>
      </c>
      <c s="32" t="s">
        <v>595</v>
      </c>
      <c s="33" t="s">
        <v>242</v>
      </c>
      <c s="34">
        <v>7.02</v>
      </c>
      <c s="35">
        <v>0</v>
      </c>
      <c s="35">
        <f>ROUND(ROUND(H156,2)*ROUND(G156,3),2)</f>
      </c>
      <c r="O156">
        <f>(I156*21)/100</f>
      </c>
      <c t="s">
        <v>26</v>
      </c>
    </row>
    <row r="157" spans="1:5" ht="12.75">
      <c r="A157" s="36" t="s">
        <v>52</v>
      </c>
      <c r="E157" s="37" t="s">
        <v>49</v>
      </c>
    </row>
    <row r="158" spans="1:5" ht="12.75">
      <c r="A158" s="38" t="s">
        <v>54</v>
      </c>
      <c r="E158" s="39" t="s">
        <v>49</v>
      </c>
    </row>
    <row r="159" spans="1:5" ht="12.75">
      <c r="A159" t="s">
        <v>56</v>
      </c>
      <c r="E159" s="37" t="s">
        <v>49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